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GUADALCAZAR PE 2023\PRESUPUESTO DE EGRESOS 2023 GUADALCAZAR\"/>
    </mc:Choice>
  </mc:AlternateContent>
  <xr:revisionPtr revIDLastSave="0" documentId="13_ncr:1_{BA4060AC-EAB5-4DD8-96A3-FB18C06B2C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xFF" sheetId="1" r:id="rId1"/>
    <sheet name="CxTG" sheetId="2" r:id="rId2"/>
    <sheet name="PE COG" sheetId="20" r:id="rId3"/>
    <sheet name="CADM" sheetId="4" r:id="rId4"/>
    <sheet name="CLA_FUN" sheetId="21" r:id="rId5"/>
    <sheet name="CLA_PROG" sheetId="22" r:id="rId6"/>
    <sheet name="CLA_ECO" sheetId="23" r:id="rId7"/>
    <sheet name="T_HyM" sheetId="8" r:id="rId8"/>
    <sheet name="T_NyN" sheetId="9" r:id="rId9"/>
    <sheet name="Desastres" sheetId="10" r:id="rId10"/>
    <sheet name="Plurianuales" sheetId="19" r:id="rId11"/>
    <sheet name="plazas 2023" sheetId="24" r:id="rId12"/>
    <sheet name="TABULADOR 1" sheetId="25" r:id="rId13"/>
    <sheet name="TABULADOR 2" sheetId="26" r:id="rId14"/>
    <sheet name="Pesiones y Jub" sheetId="14" r:id="rId15"/>
    <sheet name="Deuda" sheetId="15" r:id="rId16"/>
    <sheet name="Participaciones" sheetId="16" r:id="rId17"/>
    <sheet name="Montos obra" sheetId="17" r:id="rId18"/>
    <sheet name="Distribucion" sheetId="18" r:id="rId19"/>
  </sheets>
  <externalReferences>
    <externalReference r:id="rId20"/>
  </externalReferences>
  <definedNames>
    <definedName name="_xlnm._FilterDatabase" localSheetId="4" hidden="1">CLA_FUN!$A$178:$C$211</definedName>
    <definedName name="_xlnm._FilterDatabase" localSheetId="5" hidden="1">CLA_PROG!$A$7:$C$36</definedName>
    <definedName name="_xlnm._FilterDatabase" localSheetId="2" hidden="1">'PE COG'!$A$5:$F$691</definedName>
    <definedName name="_xlnm.Print_Area" localSheetId="4">CLA_FUN!$A$1:$C$13</definedName>
    <definedName name="_xlnm.Print_Area" localSheetId="5">CLA_PROG!$A$1:$C$50</definedName>
    <definedName name="_xlnm.Print_Area" localSheetId="2">'PE COG'!$C$1:$F$575</definedName>
    <definedName name="_xlnm.Print_Titles" localSheetId="4">CLA_FUN!$1:$5</definedName>
    <definedName name="_xlnm.Print_Titles" localSheetId="5">CLA_PROG!$1:$6</definedName>
    <definedName name="_xlnm.Print_Titles" localSheetId="2">'PE COG'!$1:$5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6" l="1"/>
  <c r="N14" i="26"/>
  <c r="O14" i="26" s="1"/>
  <c r="I14" i="26"/>
  <c r="H14" i="26"/>
  <c r="N13" i="26"/>
  <c r="O13" i="26" s="1"/>
  <c r="I13" i="26"/>
  <c r="H13" i="26"/>
  <c r="N12" i="26"/>
  <c r="O12" i="26" s="1"/>
  <c r="I12" i="26"/>
  <c r="H12" i="26"/>
  <c r="N11" i="26"/>
  <c r="O11" i="26" s="1"/>
  <c r="I11" i="26"/>
  <c r="H11" i="26"/>
  <c r="N10" i="26"/>
  <c r="O10" i="26" s="1"/>
  <c r="I10" i="26"/>
  <c r="H10" i="26"/>
  <c r="N9" i="26"/>
  <c r="O9" i="26" s="1"/>
  <c r="I9" i="26"/>
  <c r="H9" i="26"/>
  <c r="N8" i="26"/>
  <c r="O8" i="26" s="1"/>
  <c r="I8" i="26"/>
  <c r="H8" i="26"/>
  <c r="N7" i="26"/>
  <c r="O7" i="26" s="1"/>
  <c r="I7" i="26"/>
  <c r="H7" i="26"/>
  <c r="D105" i="25"/>
  <c r="N104" i="25"/>
  <c r="I104" i="25"/>
  <c r="H104" i="25"/>
  <c r="N103" i="25"/>
  <c r="I103" i="25"/>
  <c r="H103" i="25"/>
  <c r="N102" i="25"/>
  <c r="O102" i="25" s="1"/>
  <c r="I102" i="25"/>
  <c r="H102" i="25"/>
  <c r="N101" i="25"/>
  <c r="I101" i="25"/>
  <c r="H101" i="25"/>
  <c r="N100" i="25"/>
  <c r="I100" i="25"/>
  <c r="H100" i="25"/>
  <c r="N99" i="25"/>
  <c r="I99" i="25"/>
  <c r="H99" i="25"/>
  <c r="N98" i="25"/>
  <c r="O98" i="25" s="1"/>
  <c r="I98" i="25"/>
  <c r="H98" i="25"/>
  <c r="N97" i="25"/>
  <c r="I97" i="25"/>
  <c r="H97" i="25"/>
  <c r="D90" i="25"/>
  <c r="N89" i="25"/>
  <c r="O89" i="25" s="1"/>
  <c r="I89" i="25"/>
  <c r="H89" i="25"/>
  <c r="N88" i="25"/>
  <c r="O88" i="25" s="1"/>
  <c r="I88" i="25"/>
  <c r="H88" i="25"/>
  <c r="N87" i="25"/>
  <c r="I87" i="25"/>
  <c r="H87" i="25"/>
  <c r="N86" i="25"/>
  <c r="O86" i="25" s="1"/>
  <c r="I86" i="25"/>
  <c r="H86" i="25"/>
  <c r="N85" i="25"/>
  <c r="I85" i="25"/>
  <c r="H85" i="25"/>
  <c r="N84" i="25"/>
  <c r="I84" i="25"/>
  <c r="H84" i="25"/>
  <c r="N83" i="25"/>
  <c r="I83" i="25"/>
  <c r="H83" i="25"/>
  <c r="N82" i="25"/>
  <c r="O82" i="25" s="1"/>
  <c r="I82" i="25"/>
  <c r="H82" i="25"/>
  <c r="N81" i="25"/>
  <c r="I81" i="25"/>
  <c r="H81" i="25"/>
  <c r="N80" i="25"/>
  <c r="I80" i="25"/>
  <c r="H80" i="25"/>
  <c r="N79" i="25"/>
  <c r="I79" i="25"/>
  <c r="H79" i="25"/>
  <c r="N78" i="25"/>
  <c r="O78" i="25" s="1"/>
  <c r="I78" i="25"/>
  <c r="H78" i="25"/>
  <c r="N77" i="25"/>
  <c r="I77" i="25"/>
  <c r="H77" i="25"/>
  <c r="N76" i="25"/>
  <c r="I76" i="25"/>
  <c r="H76" i="25"/>
  <c r="N75" i="25"/>
  <c r="I75" i="25"/>
  <c r="H75" i="25"/>
  <c r="N74" i="25"/>
  <c r="O74" i="25" s="1"/>
  <c r="I74" i="25"/>
  <c r="H74" i="25"/>
  <c r="N73" i="25"/>
  <c r="I73" i="25"/>
  <c r="H73" i="25"/>
  <c r="N72" i="25"/>
  <c r="I72" i="25"/>
  <c r="H72" i="25"/>
  <c r="N71" i="25"/>
  <c r="I71" i="25"/>
  <c r="H71" i="25"/>
  <c r="N70" i="25"/>
  <c r="O70" i="25" s="1"/>
  <c r="I70" i="25"/>
  <c r="H70" i="25"/>
  <c r="N69" i="25"/>
  <c r="I69" i="25"/>
  <c r="H69" i="25"/>
  <c r="N68" i="25"/>
  <c r="I68" i="25"/>
  <c r="H68" i="25"/>
  <c r="N67" i="25"/>
  <c r="I67" i="25"/>
  <c r="H67" i="25"/>
  <c r="N66" i="25"/>
  <c r="O66" i="25" s="1"/>
  <c r="I66" i="25"/>
  <c r="H66" i="25"/>
  <c r="N65" i="25"/>
  <c r="I65" i="25"/>
  <c r="H65" i="25"/>
  <c r="N64" i="25"/>
  <c r="I64" i="25"/>
  <c r="H64" i="25"/>
  <c r="N63" i="25"/>
  <c r="I63" i="25"/>
  <c r="H63" i="25"/>
  <c r="N62" i="25"/>
  <c r="O62" i="25" s="1"/>
  <c r="I62" i="25"/>
  <c r="H62" i="25"/>
  <c r="N61" i="25"/>
  <c r="I61" i="25"/>
  <c r="H61" i="25"/>
  <c r="N60" i="25"/>
  <c r="I60" i="25"/>
  <c r="H60" i="25"/>
  <c r="N59" i="25"/>
  <c r="I59" i="25"/>
  <c r="H59" i="25"/>
  <c r="N58" i="25"/>
  <c r="O58" i="25" s="1"/>
  <c r="I58" i="25"/>
  <c r="H58" i="25"/>
  <c r="N57" i="25"/>
  <c r="I57" i="25"/>
  <c r="H57" i="25"/>
  <c r="N56" i="25"/>
  <c r="I56" i="25"/>
  <c r="H56" i="25"/>
  <c r="N55" i="25"/>
  <c r="I55" i="25"/>
  <c r="H55" i="25"/>
  <c r="N54" i="25"/>
  <c r="O54" i="25" s="1"/>
  <c r="I54" i="25"/>
  <c r="H54" i="25"/>
  <c r="N53" i="25"/>
  <c r="I53" i="25"/>
  <c r="H53" i="25"/>
  <c r="N52" i="25"/>
  <c r="I52" i="25"/>
  <c r="H52" i="25"/>
  <c r="N51" i="25"/>
  <c r="I51" i="25"/>
  <c r="H51" i="25"/>
  <c r="N50" i="25"/>
  <c r="O50" i="25" s="1"/>
  <c r="I50" i="25"/>
  <c r="H50" i="25"/>
  <c r="N49" i="25"/>
  <c r="I49" i="25"/>
  <c r="H49" i="25"/>
  <c r="N48" i="25"/>
  <c r="I48" i="25"/>
  <c r="H48" i="25"/>
  <c r="N47" i="25"/>
  <c r="I47" i="25"/>
  <c r="H47" i="25"/>
  <c r="N46" i="25"/>
  <c r="O46" i="25" s="1"/>
  <c r="I46" i="25"/>
  <c r="H46" i="25"/>
  <c r="N45" i="25"/>
  <c r="I45" i="25"/>
  <c r="H45" i="25"/>
  <c r="N44" i="25"/>
  <c r="I44" i="25"/>
  <c r="H44" i="25"/>
  <c r="N43" i="25"/>
  <c r="I43" i="25"/>
  <c r="H43" i="25"/>
  <c r="N42" i="25"/>
  <c r="O42" i="25" s="1"/>
  <c r="I42" i="25"/>
  <c r="H42" i="25"/>
  <c r="N41" i="25"/>
  <c r="I41" i="25"/>
  <c r="H41" i="25"/>
  <c r="N40" i="25"/>
  <c r="I40" i="25"/>
  <c r="H40" i="25"/>
  <c r="N39" i="25"/>
  <c r="I39" i="25"/>
  <c r="H39" i="25"/>
  <c r="N38" i="25"/>
  <c r="O38" i="25" s="1"/>
  <c r="I38" i="25"/>
  <c r="H38" i="25"/>
  <c r="N37" i="25"/>
  <c r="I37" i="25"/>
  <c r="H37" i="25"/>
  <c r="N36" i="25"/>
  <c r="I36" i="25"/>
  <c r="H36" i="25"/>
  <c r="N35" i="25"/>
  <c r="I35" i="25"/>
  <c r="H35" i="25"/>
  <c r="N34" i="25"/>
  <c r="O34" i="25" s="1"/>
  <c r="I34" i="25"/>
  <c r="H34" i="25"/>
  <c r="N33" i="25"/>
  <c r="I33" i="25"/>
  <c r="H33" i="25"/>
  <c r="N32" i="25"/>
  <c r="I32" i="25"/>
  <c r="H32" i="25"/>
  <c r="N31" i="25"/>
  <c r="I31" i="25"/>
  <c r="H31" i="25"/>
  <c r="N30" i="25"/>
  <c r="O30" i="25" s="1"/>
  <c r="I30" i="25"/>
  <c r="H30" i="25"/>
  <c r="N29" i="25"/>
  <c r="I29" i="25"/>
  <c r="H29" i="25"/>
  <c r="N28" i="25"/>
  <c r="I28" i="25"/>
  <c r="H28" i="25"/>
  <c r="N27" i="25"/>
  <c r="I27" i="25"/>
  <c r="H27" i="25"/>
  <c r="N26" i="25"/>
  <c r="O26" i="25" s="1"/>
  <c r="I26" i="25"/>
  <c r="H26" i="25"/>
  <c r="N25" i="25"/>
  <c r="I25" i="25"/>
  <c r="H25" i="25"/>
  <c r="N24" i="25"/>
  <c r="I24" i="25"/>
  <c r="H24" i="25"/>
  <c r="N23" i="25"/>
  <c r="I23" i="25"/>
  <c r="H23" i="25"/>
  <c r="N22" i="25"/>
  <c r="O22" i="25" s="1"/>
  <c r="I22" i="25"/>
  <c r="H22" i="25"/>
  <c r="N21" i="25"/>
  <c r="I21" i="25"/>
  <c r="H21" i="25"/>
  <c r="N20" i="25"/>
  <c r="I20" i="25"/>
  <c r="H20" i="25"/>
  <c r="N19" i="25"/>
  <c r="I19" i="25"/>
  <c r="H19" i="25"/>
  <c r="N18" i="25"/>
  <c r="O18" i="25" s="1"/>
  <c r="I18" i="25"/>
  <c r="H18" i="25"/>
  <c r="N17" i="25"/>
  <c r="I17" i="25"/>
  <c r="H17" i="25"/>
  <c r="N16" i="25"/>
  <c r="O16" i="25" s="1"/>
  <c r="I16" i="25"/>
  <c r="H16" i="25"/>
  <c r="N15" i="25"/>
  <c r="I15" i="25"/>
  <c r="H15" i="25"/>
  <c r="N14" i="25"/>
  <c r="O14" i="25" s="1"/>
  <c r="I14" i="25"/>
  <c r="H14" i="25"/>
  <c r="N13" i="25"/>
  <c r="I13" i="25"/>
  <c r="H13" i="25"/>
  <c r="N12" i="25"/>
  <c r="I12" i="25"/>
  <c r="O12" i="25" s="1"/>
  <c r="H12" i="25"/>
  <c r="N11" i="25"/>
  <c r="I11" i="25"/>
  <c r="O11" i="25" s="1"/>
  <c r="H11" i="25"/>
  <c r="N10" i="25"/>
  <c r="I10" i="25"/>
  <c r="O10" i="25" s="1"/>
  <c r="H10" i="25"/>
  <c r="N9" i="25"/>
  <c r="I9" i="25"/>
  <c r="O9" i="25" s="1"/>
  <c r="H9" i="25"/>
  <c r="N8" i="25"/>
  <c r="I8" i="25"/>
  <c r="O8" i="25" s="1"/>
  <c r="H8" i="25"/>
  <c r="N7" i="25"/>
  <c r="I7" i="25"/>
  <c r="O7" i="25" s="1"/>
  <c r="H7" i="25"/>
  <c r="D106" i="24"/>
  <c r="D90" i="24"/>
  <c r="O13" i="25" l="1"/>
  <c r="O17" i="25"/>
  <c r="O21" i="25"/>
  <c r="O25" i="25"/>
  <c r="O29" i="25"/>
  <c r="O33" i="25"/>
  <c r="O37" i="25"/>
  <c r="O41" i="25"/>
  <c r="O45" i="25"/>
  <c r="O49" i="25"/>
  <c r="O53" i="25"/>
  <c r="O57" i="25"/>
  <c r="O61" i="25"/>
  <c r="O65" i="25"/>
  <c r="O69" i="25"/>
  <c r="O73" i="25"/>
  <c r="O77" i="25"/>
  <c r="O81" i="25"/>
  <c r="O85" i="25"/>
  <c r="O97" i="25"/>
  <c r="O101" i="25"/>
  <c r="O20" i="25"/>
  <c r="O24" i="25"/>
  <c r="O28" i="25"/>
  <c r="O32" i="25"/>
  <c r="O36" i="25"/>
  <c r="O40" i="25"/>
  <c r="O44" i="25"/>
  <c r="O48" i="25"/>
  <c r="O52" i="25"/>
  <c r="O56" i="25"/>
  <c r="O60" i="25"/>
  <c r="O64" i="25"/>
  <c r="O68" i="25"/>
  <c r="O72" i="25"/>
  <c r="O76" i="25"/>
  <c r="O80" i="25"/>
  <c r="O84" i="25"/>
  <c r="O100" i="25"/>
  <c r="O104" i="25"/>
  <c r="O15" i="25"/>
  <c r="O19" i="25"/>
  <c r="O23" i="25"/>
  <c r="O27" i="25"/>
  <c r="O31" i="25"/>
  <c r="O35" i="25"/>
  <c r="O39" i="25"/>
  <c r="O43" i="25"/>
  <c r="O47" i="25"/>
  <c r="O51" i="25"/>
  <c r="O55" i="25"/>
  <c r="O59" i="25"/>
  <c r="O63" i="25"/>
  <c r="O67" i="25"/>
  <c r="O71" i="25"/>
  <c r="O75" i="25"/>
  <c r="O79" i="25"/>
  <c r="O83" i="25"/>
  <c r="O87" i="25"/>
  <c r="O99" i="25"/>
  <c r="O103" i="25"/>
  <c r="C63" i="23" l="1"/>
  <c r="D61" i="23"/>
  <c r="D65" i="23" s="1"/>
  <c r="D57" i="23"/>
  <c r="C47" i="23"/>
  <c r="D46" i="23"/>
  <c r="C42" i="23"/>
  <c r="C38" i="23"/>
  <c r="C32" i="23"/>
  <c r="C31" i="23"/>
  <c r="C30" i="23" s="1"/>
  <c r="D29" i="23" s="1"/>
  <c r="C18" i="23"/>
  <c r="D17" i="23" s="1"/>
  <c r="C16" i="23"/>
  <c r="C15" i="23"/>
  <c r="C11" i="23"/>
  <c r="D7" i="23" s="1"/>
  <c r="C10" i="23"/>
  <c r="C8" i="23"/>
  <c r="B1" i="23"/>
  <c r="C34" i="22"/>
  <c r="C32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K17" i="22"/>
  <c r="J17" i="22"/>
  <c r="C17" i="22"/>
  <c r="K16" i="22"/>
  <c r="J16" i="22"/>
  <c r="K15" i="22"/>
  <c r="J15" i="22"/>
  <c r="K14" i="22"/>
  <c r="J14" i="22"/>
  <c r="K13" i="22"/>
  <c r="J13" i="22"/>
  <c r="K12" i="22"/>
  <c r="J12" i="22"/>
  <c r="K11" i="22"/>
  <c r="L20" i="22" s="1"/>
  <c r="J11" i="22"/>
  <c r="K10" i="22"/>
  <c r="J10" i="22"/>
  <c r="C29" i="22" s="1"/>
  <c r="K9" i="22"/>
  <c r="C11" i="22" s="1"/>
  <c r="J9" i="22"/>
  <c r="C35" i="22" s="1"/>
  <c r="C9" i="22"/>
  <c r="A1" i="22"/>
  <c r="O73" i="21"/>
  <c r="N73" i="21"/>
  <c r="M73" i="21"/>
  <c r="O72" i="21"/>
  <c r="N72" i="21"/>
  <c r="M72" i="21" s="1"/>
  <c r="O71" i="21"/>
  <c r="N71" i="21"/>
  <c r="M71" i="21"/>
  <c r="O70" i="21"/>
  <c r="N70" i="21"/>
  <c r="M70" i="21" s="1"/>
  <c r="O69" i="21"/>
  <c r="N69" i="21"/>
  <c r="M69" i="21" s="1"/>
  <c r="O68" i="21"/>
  <c r="N68" i="21"/>
  <c r="M68" i="21" s="1"/>
  <c r="O67" i="21"/>
  <c r="N67" i="21"/>
  <c r="M67" i="21"/>
  <c r="O66" i="21"/>
  <c r="N66" i="21"/>
  <c r="M66" i="21" s="1"/>
  <c r="O65" i="21"/>
  <c r="N65" i="21"/>
  <c r="M65" i="21" s="1"/>
  <c r="O64" i="21"/>
  <c r="N64" i="21"/>
  <c r="M64" i="21" s="1"/>
  <c r="O63" i="21"/>
  <c r="N63" i="21"/>
  <c r="M63" i="21"/>
  <c r="O62" i="21"/>
  <c r="N62" i="21"/>
  <c r="M62" i="21"/>
  <c r="O61" i="21"/>
  <c r="N61" i="21"/>
  <c r="M61" i="21"/>
  <c r="O60" i="21"/>
  <c r="N60" i="21"/>
  <c r="M60" i="21" s="1"/>
  <c r="L60" i="21"/>
  <c r="C60" i="21" s="1"/>
  <c r="O59" i="21"/>
  <c r="N59" i="21"/>
  <c r="M59" i="21"/>
  <c r="O58" i="21"/>
  <c r="N58" i="21"/>
  <c r="M58" i="21" s="1"/>
  <c r="O57" i="21"/>
  <c r="N57" i="21"/>
  <c r="M57" i="21" s="1"/>
  <c r="O56" i="21"/>
  <c r="N56" i="21"/>
  <c r="M56" i="21" s="1"/>
  <c r="O55" i="21"/>
  <c r="N55" i="21"/>
  <c r="M55" i="21"/>
  <c r="O54" i="21"/>
  <c r="N54" i="21"/>
  <c r="M54" i="21" s="1"/>
  <c r="O53" i="21"/>
  <c r="N53" i="21"/>
  <c r="M53" i="21" s="1"/>
  <c r="O52" i="21"/>
  <c r="N52" i="21"/>
  <c r="M52" i="21" s="1"/>
  <c r="O51" i="21"/>
  <c r="N51" i="21"/>
  <c r="M51" i="21"/>
  <c r="O50" i="21"/>
  <c r="N50" i="21"/>
  <c r="M50" i="21"/>
  <c r="O49" i="21"/>
  <c r="N49" i="21"/>
  <c r="M49" i="21"/>
  <c r="O48" i="21"/>
  <c r="N48" i="21"/>
  <c r="M48" i="21" s="1"/>
  <c r="O47" i="21"/>
  <c r="N47" i="21"/>
  <c r="M47" i="21"/>
  <c r="O46" i="21"/>
  <c r="N46" i="21"/>
  <c r="M46" i="21"/>
  <c r="O45" i="21"/>
  <c r="N45" i="21"/>
  <c r="M45" i="21"/>
  <c r="O44" i="21"/>
  <c r="N44" i="21"/>
  <c r="M44" i="21" s="1"/>
  <c r="O43" i="21"/>
  <c r="N43" i="21"/>
  <c r="M43" i="21"/>
  <c r="O42" i="21"/>
  <c r="N42" i="21"/>
  <c r="M42" i="21" s="1"/>
  <c r="O41" i="21"/>
  <c r="N41" i="21"/>
  <c r="M41" i="21" s="1"/>
  <c r="O40" i="21"/>
  <c r="N40" i="21"/>
  <c r="M40" i="21" s="1"/>
  <c r="O39" i="21"/>
  <c r="N39" i="21"/>
  <c r="M39" i="21"/>
  <c r="O38" i="21"/>
  <c r="N38" i="21"/>
  <c r="M38" i="21" s="1"/>
  <c r="O37" i="21"/>
  <c r="N37" i="21"/>
  <c r="M37" i="21" s="1"/>
  <c r="O36" i="21"/>
  <c r="N36" i="21"/>
  <c r="M36" i="21" s="1"/>
  <c r="O35" i="21"/>
  <c r="N35" i="21"/>
  <c r="M35" i="21"/>
  <c r="O34" i="21"/>
  <c r="N34" i="21"/>
  <c r="M34" i="21"/>
  <c r="L34" i="21"/>
  <c r="O33" i="21"/>
  <c r="N33" i="21"/>
  <c r="M33" i="21"/>
  <c r="L33" i="21"/>
  <c r="C33" i="21" s="1"/>
  <c r="O32" i="21"/>
  <c r="N32" i="21"/>
  <c r="M32" i="21"/>
  <c r="O31" i="21"/>
  <c r="N31" i="21"/>
  <c r="M31" i="21" s="1"/>
  <c r="O30" i="21"/>
  <c r="N30" i="21"/>
  <c r="M30" i="21" s="1"/>
  <c r="O29" i="21"/>
  <c r="N29" i="21"/>
  <c r="M29" i="21"/>
  <c r="L29" i="21"/>
  <c r="C29" i="21" s="1"/>
  <c r="O28" i="21"/>
  <c r="N28" i="21"/>
  <c r="M28" i="21"/>
  <c r="O27" i="21"/>
  <c r="N27" i="21"/>
  <c r="M27" i="21" s="1"/>
  <c r="O26" i="21"/>
  <c r="N26" i="21"/>
  <c r="M26" i="21" s="1"/>
  <c r="O25" i="21"/>
  <c r="N25" i="21"/>
  <c r="M25" i="21"/>
  <c r="L25" i="21"/>
  <c r="O24" i="21"/>
  <c r="N24" i="21"/>
  <c r="M24" i="21"/>
  <c r="O23" i="21"/>
  <c r="N23" i="21"/>
  <c r="M23" i="21" s="1"/>
  <c r="O22" i="21"/>
  <c r="N22" i="21"/>
  <c r="M22" i="21" s="1"/>
  <c r="O21" i="21"/>
  <c r="N21" i="21"/>
  <c r="M21" i="21"/>
  <c r="L21" i="21"/>
  <c r="C21" i="21" s="1"/>
  <c r="O20" i="21"/>
  <c r="N20" i="21"/>
  <c r="M20" i="21"/>
  <c r="O19" i="21"/>
  <c r="N19" i="21"/>
  <c r="M19" i="21" s="1"/>
  <c r="O18" i="21"/>
  <c r="N18" i="21"/>
  <c r="M18" i="21" s="1"/>
  <c r="O17" i="21"/>
  <c r="N17" i="21"/>
  <c r="M17" i="21"/>
  <c r="L17" i="21"/>
  <c r="C17" i="21" s="1"/>
  <c r="O16" i="21"/>
  <c r="N16" i="21"/>
  <c r="M16" i="21"/>
  <c r="O15" i="21"/>
  <c r="N15" i="21"/>
  <c r="M15" i="21" s="1"/>
  <c r="O14" i="21"/>
  <c r="N14" i="21"/>
  <c r="M14" i="21" s="1"/>
  <c r="O13" i="21"/>
  <c r="N13" i="21"/>
  <c r="M13" i="21"/>
  <c r="L13" i="21"/>
  <c r="C13" i="21" s="1"/>
  <c r="O12" i="21"/>
  <c r="N12" i="21"/>
  <c r="M12" i="21"/>
  <c r="O11" i="21"/>
  <c r="N11" i="21"/>
  <c r="M11" i="21" s="1"/>
  <c r="O10" i="21"/>
  <c r="N10" i="21"/>
  <c r="M10" i="21" s="1"/>
  <c r="O9" i="21"/>
  <c r="N9" i="21"/>
  <c r="M9" i="21"/>
  <c r="L9" i="21"/>
  <c r="C9" i="21" s="1"/>
  <c r="O8" i="21"/>
  <c r="N8" i="21"/>
  <c r="M8" i="21"/>
  <c r="B1" i="21"/>
  <c r="E687" i="20"/>
  <c r="E686" i="20" s="1"/>
  <c r="E685" i="20"/>
  <c r="E684" i="20" s="1"/>
  <c r="E683" i="20" s="1"/>
  <c r="E682" i="20"/>
  <c r="E681" i="20" s="1"/>
  <c r="E680" i="20" s="1"/>
  <c r="E658" i="20"/>
  <c r="E657" i="20" s="1"/>
  <c r="E602" i="20"/>
  <c r="E601" i="20" s="1"/>
  <c r="E600" i="20"/>
  <c r="E599" i="20"/>
  <c r="E598" i="20"/>
  <c r="E597" i="20" s="1"/>
  <c r="E596" i="20"/>
  <c r="E595" i="20"/>
  <c r="E594" i="20"/>
  <c r="E593" i="20" s="1"/>
  <c r="E592" i="20"/>
  <c r="E591" i="20" s="1"/>
  <c r="E590" i="20"/>
  <c r="E589" i="20" s="1"/>
  <c r="Q559" i="20"/>
  <c r="P559" i="20"/>
  <c r="N559" i="20" s="1"/>
  <c r="Q558" i="20"/>
  <c r="P558" i="20"/>
  <c r="N558" i="20" s="1"/>
  <c r="Q557" i="20"/>
  <c r="P557" i="20"/>
  <c r="N557" i="20" s="1"/>
  <c r="Q556" i="20"/>
  <c r="P556" i="20"/>
  <c r="N556" i="20" s="1"/>
  <c r="Q555" i="20"/>
  <c r="P555" i="20"/>
  <c r="N555" i="20" s="1"/>
  <c r="E679" i="20" s="1"/>
  <c r="E678" i="20" s="1"/>
  <c r="E677" i="20" s="1"/>
  <c r="Q554" i="20"/>
  <c r="P554" i="20"/>
  <c r="N554" i="20" s="1"/>
  <c r="Q553" i="20"/>
  <c r="P553" i="20"/>
  <c r="N553" i="20" s="1"/>
  <c r="Q552" i="20"/>
  <c r="P552" i="20"/>
  <c r="N552" i="20" s="1"/>
  <c r="E676" i="20" s="1"/>
  <c r="E675" i="20" s="1"/>
  <c r="E674" i="20" s="1"/>
  <c r="Q551" i="20"/>
  <c r="P551" i="20"/>
  <c r="N551" i="20" s="1"/>
  <c r="Q550" i="20"/>
  <c r="P550" i="20"/>
  <c r="N550" i="20" s="1"/>
  <c r="Q549" i="20"/>
  <c r="P549" i="20"/>
  <c r="N549" i="20" s="1"/>
  <c r="E673" i="20" s="1"/>
  <c r="E672" i="20" s="1"/>
  <c r="E671" i="20" s="1"/>
  <c r="Q548" i="20"/>
  <c r="P548" i="20"/>
  <c r="N548" i="20" s="1"/>
  <c r="Q547" i="20"/>
  <c r="P547" i="20"/>
  <c r="N547" i="20" s="1"/>
  <c r="Q546" i="20"/>
  <c r="P546" i="20"/>
  <c r="N546" i="20" s="1"/>
  <c r="E670" i="20" s="1"/>
  <c r="E669" i="20" s="1"/>
  <c r="E668" i="20" s="1"/>
  <c r="Q545" i="20"/>
  <c r="P545" i="20"/>
  <c r="N545" i="20" s="1"/>
  <c r="Q544" i="20"/>
  <c r="N543" i="20"/>
  <c r="R542" i="20"/>
  <c r="Q542" i="20"/>
  <c r="P542" i="20"/>
  <c r="N542" i="20"/>
  <c r="E666" i="20" s="1"/>
  <c r="R541" i="20"/>
  <c r="Q541" i="20"/>
  <c r="P541" i="20"/>
  <c r="N541" i="20" s="1"/>
  <c r="E665" i="20" s="1"/>
  <c r="R540" i="20"/>
  <c r="Q540" i="20"/>
  <c r="N540" i="20" s="1"/>
  <c r="E664" i="20" s="1"/>
  <c r="P540" i="20"/>
  <c r="R539" i="20"/>
  <c r="N539" i="20" s="1"/>
  <c r="E663" i="20" s="1"/>
  <c r="Q539" i="20"/>
  <c r="P539" i="20"/>
  <c r="R538" i="20"/>
  <c r="Q538" i="20"/>
  <c r="P538" i="20"/>
  <c r="N538" i="20"/>
  <c r="E662" i="20" s="1"/>
  <c r="R537" i="20"/>
  <c r="Q537" i="20"/>
  <c r="P537" i="20"/>
  <c r="N537" i="20" s="1"/>
  <c r="E661" i="20" s="1"/>
  <c r="R536" i="20"/>
  <c r="Q536" i="20"/>
  <c r="N536" i="20" s="1"/>
  <c r="E660" i="20" s="1"/>
  <c r="P536" i="20"/>
  <c r="R535" i="20"/>
  <c r="N535" i="20" s="1"/>
  <c r="E659" i="20" s="1"/>
  <c r="Q535" i="20"/>
  <c r="P535" i="20"/>
  <c r="R534" i="20"/>
  <c r="Q534" i="20"/>
  <c r="P534" i="20"/>
  <c r="N534" i="20"/>
  <c r="R533" i="20"/>
  <c r="Q533" i="20"/>
  <c r="P533" i="20"/>
  <c r="N533" i="20" s="1"/>
  <c r="R532" i="20"/>
  <c r="Q532" i="20"/>
  <c r="N532" i="20" s="1"/>
  <c r="E656" i="20" s="1"/>
  <c r="E655" i="20" s="1"/>
  <c r="P532" i="20"/>
  <c r="R531" i="20"/>
  <c r="Q531" i="20"/>
  <c r="P531" i="20"/>
  <c r="R530" i="20"/>
  <c r="Q530" i="20"/>
  <c r="N530" i="20" s="1"/>
  <c r="P530" i="20"/>
  <c r="R529" i="20"/>
  <c r="Q529" i="20"/>
  <c r="P529" i="20"/>
  <c r="R528" i="20"/>
  <c r="Q528" i="20"/>
  <c r="N528" i="20" s="1"/>
  <c r="P528" i="20"/>
  <c r="R527" i="20"/>
  <c r="Q527" i="20"/>
  <c r="P527" i="20"/>
  <c r="R526" i="20"/>
  <c r="Q526" i="20"/>
  <c r="N526" i="20" s="1"/>
  <c r="P526" i="20"/>
  <c r="R525" i="20"/>
  <c r="Q525" i="20"/>
  <c r="P525" i="20"/>
  <c r="R524" i="20"/>
  <c r="Q524" i="20"/>
  <c r="N524" i="20" s="1"/>
  <c r="P524" i="20"/>
  <c r="R523" i="20"/>
  <c r="N523" i="20" s="1"/>
  <c r="E647" i="20" s="1"/>
  <c r="E646" i="20" s="1"/>
  <c r="Q523" i="20"/>
  <c r="P523" i="20"/>
  <c r="R522" i="20"/>
  <c r="Q522" i="20"/>
  <c r="P522" i="20"/>
  <c r="N522" i="20"/>
  <c r="R521" i="20"/>
  <c r="Q521" i="20"/>
  <c r="P521" i="20"/>
  <c r="R520" i="20"/>
  <c r="N520" i="20" s="1"/>
  <c r="Q520" i="20"/>
  <c r="P520" i="20"/>
  <c r="R519" i="20"/>
  <c r="Q519" i="20"/>
  <c r="P519" i="20"/>
  <c r="N519" i="20"/>
  <c r="E643" i="20" s="1"/>
  <c r="E642" i="20" s="1"/>
  <c r="R518" i="20"/>
  <c r="Q518" i="20"/>
  <c r="P518" i="20"/>
  <c r="N518" i="20" s="1"/>
  <c r="R517" i="20"/>
  <c r="Q517" i="20"/>
  <c r="P517" i="20"/>
  <c r="N517" i="20" s="1"/>
  <c r="E641" i="20" s="1"/>
  <c r="R516" i="20"/>
  <c r="Q516" i="20"/>
  <c r="N516" i="20" s="1"/>
  <c r="E640" i="20" s="1"/>
  <c r="P516" i="20"/>
  <c r="R515" i="20"/>
  <c r="N515" i="20" s="1"/>
  <c r="E639" i="20" s="1"/>
  <c r="Q515" i="20"/>
  <c r="P515" i="20"/>
  <c r="R514" i="20"/>
  <c r="Q514" i="20"/>
  <c r="P514" i="20"/>
  <c r="N514" i="20"/>
  <c r="E638" i="20" s="1"/>
  <c r="R513" i="20"/>
  <c r="Q513" i="20"/>
  <c r="P513" i="20"/>
  <c r="R512" i="20"/>
  <c r="N512" i="20" s="1"/>
  <c r="E636" i="20" s="1"/>
  <c r="Q512" i="20"/>
  <c r="P512" i="20"/>
  <c r="R511" i="20"/>
  <c r="Q511" i="20"/>
  <c r="P511" i="20"/>
  <c r="N511" i="20"/>
  <c r="E635" i="20" s="1"/>
  <c r="R510" i="20"/>
  <c r="Q510" i="20"/>
  <c r="P510" i="20"/>
  <c r="N510" i="20" s="1"/>
  <c r="E634" i="20" s="1"/>
  <c r="R509" i="20"/>
  <c r="Q509" i="20"/>
  <c r="P509" i="20"/>
  <c r="N509" i="20" s="1"/>
  <c r="R508" i="20"/>
  <c r="Q508" i="20"/>
  <c r="N508" i="20" s="1"/>
  <c r="E632" i="20" s="1"/>
  <c r="E631" i="20" s="1"/>
  <c r="P508" i="20"/>
  <c r="R507" i="20"/>
  <c r="N507" i="20" s="1"/>
  <c r="Q507" i="20"/>
  <c r="P507" i="20"/>
  <c r="R506" i="20"/>
  <c r="Q506" i="20"/>
  <c r="P506" i="20"/>
  <c r="N506" i="20"/>
  <c r="R505" i="20"/>
  <c r="Q505" i="20"/>
  <c r="P505" i="20"/>
  <c r="R504" i="20"/>
  <c r="N504" i="20" s="1"/>
  <c r="Q504" i="20"/>
  <c r="P504" i="20"/>
  <c r="R503" i="20"/>
  <c r="Q503" i="20"/>
  <c r="P503" i="20"/>
  <c r="N503" i="20"/>
  <c r="E627" i="20" s="1"/>
  <c r="E626" i="20" s="1"/>
  <c r="R502" i="20"/>
  <c r="Q502" i="20"/>
  <c r="P502" i="20"/>
  <c r="N502" i="20" s="1"/>
  <c r="R501" i="20"/>
  <c r="Q501" i="20"/>
  <c r="P501" i="20"/>
  <c r="N501" i="20" s="1"/>
  <c r="E625" i="20" s="1"/>
  <c r="E624" i="20" s="1"/>
  <c r="R500" i="20"/>
  <c r="Q500" i="20"/>
  <c r="N500" i="20" s="1"/>
  <c r="P500" i="20"/>
  <c r="R499" i="20"/>
  <c r="N499" i="20" s="1"/>
  <c r="E623" i="20" s="1"/>
  <c r="E622" i="20" s="1"/>
  <c r="Q499" i="20"/>
  <c r="P499" i="20"/>
  <c r="R498" i="20"/>
  <c r="Q498" i="20"/>
  <c r="P498" i="20"/>
  <c r="N498" i="20"/>
  <c r="R497" i="20"/>
  <c r="Q497" i="20"/>
  <c r="P497" i="20"/>
  <c r="R496" i="20"/>
  <c r="N496" i="20" s="1"/>
  <c r="Q496" i="20"/>
  <c r="P496" i="20"/>
  <c r="E496" i="20"/>
  <c r="E495" i="20" s="1"/>
  <c r="R495" i="20"/>
  <c r="Q495" i="20"/>
  <c r="P495" i="20"/>
  <c r="N495" i="20"/>
  <c r="E619" i="20" s="1"/>
  <c r="E618" i="20" s="1"/>
  <c r="R494" i="20"/>
  <c r="Q494" i="20"/>
  <c r="P494" i="20"/>
  <c r="N494" i="20" s="1"/>
  <c r="E494" i="20"/>
  <c r="R493" i="20"/>
  <c r="Q493" i="20"/>
  <c r="P493" i="20"/>
  <c r="E493" i="20"/>
  <c r="R492" i="20"/>
  <c r="Q492" i="20"/>
  <c r="N492" i="20" s="1"/>
  <c r="E616" i="20" s="1"/>
  <c r="P492" i="20"/>
  <c r="E492" i="20"/>
  <c r="R491" i="20"/>
  <c r="N491" i="20" s="1"/>
  <c r="E615" i="20" s="1"/>
  <c r="Q491" i="20"/>
  <c r="P491" i="20"/>
  <c r="E491" i="20"/>
  <c r="E490" i="20" s="1"/>
  <c r="R490" i="20"/>
  <c r="Q490" i="20"/>
  <c r="P490" i="20"/>
  <c r="N490" i="20"/>
  <c r="E614" i="20" s="1"/>
  <c r="R489" i="20"/>
  <c r="Q489" i="20"/>
  <c r="P489" i="20"/>
  <c r="N489" i="20" s="1"/>
  <c r="E613" i="20" s="1"/>
  <c r="E489" i="20"/>
  <c r="E488" i="20" s="1"/>
  <c r="R488" i="20"/>
  <c r="Q488" i="20"/>
  <c r="P488" i="20"/>
  <c r="N488" i="20"/>
  <c r="E612" i="20" s="1"/>
  <c r="R487" i="20"/>
  <c r="Q487" i="20"/>
  <c r="P487" i="20"/>
  <c r="E487" i="20"/>
  <c r="E486" i="20" s="1"/>
  <c r="R486" i="20"/>
  <c r="Q486" i="20"/>
  <c r="N486" i="20" s="1"/>
  <c r="E610" i="20" s="1"/>
  <c r="P486" i="20"/>
  <c r="R485" i="20"/>
  <c r="Q485" i="20"/>
  <c r="P485" i="20"/>
  <c r="E485" i="20"/>
  <c r="R484" i="20"/>
  <c r="Q484" i="20"/>
  <c r="P484" i="20"/>
  <c r="E484" i="20"/>
  <c r="R483" i="20"/>
  <c r="Q483" i="20"/>
  <c r="P483" i="20"/>
  <c r="E483" i="20"/>
  <c r="E482" i="20" s="1"/>
  <c r="E481" i="20"/>
  <c r="E480" i="20" s="1"/>
  <c r="W480" i="20"/>
  <c r="V480" i="20"/>
  <c r="U480" i="20"/>
  <c r="T480" i="20"/>
  <c r="S480" i="20"/>
  <c r="R480" i="20"/>
  <c r="Q480" i="20"/>
  <c r="N480" i="20" s="1"/>
  <c r="E604" i="20" s="1"/>
  <c r="E603" i="20" s="1"/>
  <c r="P480" i="20"/>
  <c r="W479" i="20"/>
  <c r="V479" i="20"/>
  <c r="U479" i="20"/>
  <c r="T479" i="20"/>
  <c r="S479" i="20"/>
  <c r="R479" i="20"/>
  <c r="Q479" i="20"/>
  <c r="P479" i="20"/>
  <c r="N479" i="20"/>
  <c r="W478" i="20"/>
  <c r="V478" i="20"/>
  <c r="U478" i="20"/>
  <c r="T478" i="20"/>
  <c r="S478" i="20"/>
  <c r="R478" i="20"/>
  <c r="Q478" i="20"/>
  <c r="N478" i="20" s="1"/>
  <c r="E588" i="20" s="1"/>
  <c r="E587" i="20" s="1"/>
  <c r="P478" i="20"/>
  <c r="E478" i="20"/>
  <c r="E477" i="20" s="1"/>
  <c r="E476" i="20" s="1"/>
  <c r="W477" i="20"/>
  <c r="V477" i="20"/>
  <c r="U477" i="20"/>
  <c r="T477" i="20"/>
  <c r="S477" i="20"/>
  <c r="R477" i="20"/>
  <c r="Q477" i="20"/>
  <c r="P477" i="20"/>
  <c r="N477" i="20" s="1"/>
  <c r="W476" i="20"/>
  <c r="V476" i="20"/>
  <c r="U476" i="20"/>
  <c r="T476" i="20"/>
  <c r="S476" i="20"/>
  <c r="R476" i="20"/>
  <c r="Q476" i="20"/>
  <c r="P476" i="20"/>
  <c r="Z476" i="20" s="1"/>
  <c r="N476" i="20"/>
  <c r="W475" i="20"/>
  <c r="V475" i="20"/>
  <c r="U475" i="20"/>
  <c r="T475" i="20"/>
  <c r="S475" i="20"/>
  <c r="R475" i="20"/>
  <c r="Q475" i="20"/>
  <c r="P475" i="20"/>
  <c r="N475" i="20" s="1"/>
  <c r="E585" i="20" s="1"/>
  <c r="E584" i="20" s="1"/>
  <c r="E475" i="20"/>
  <c r="W474" i="20"/>
  <c r="V474" i="20"/>
  <c r="U474" i="20"/>
  <c r="T474" i="20"/>
  <c r="S474" i="20"/>
  <c r="R474" i="20"/>
  <c r="N474" i="20" s="1"/>
  <c r="Q474" i="20"/>
  <c r="P474" i="20"/>
  <c r="E474" i="20"/>
  <c r="W473" i="20"/>
  <c r="V473" i="20"/>
  <c r="U473" i="20"/>
  <c r="T473" i="20"/>
  <c r="S473" i="20"/>
  <c r="R473" i="20"/>
  <c r="Q473" i="20"/>
  <c r="P473" i="20"/>
  <c r="E473" i="20"/>
  <c r="E472" i="20" s="1"/>
  <c r="W472" i="20"/>
  <c r="V472" i="20"/>
  <c r="U472" i="20"/>
  <c r="T472" i="20"/>
  <c r="S472" i="20"/>
  <c r="R472" i="20"/>
  <c r="Q472" i="20"/>
  <c r="P472" i="20"/>
  <c r="N472" i="20"/>
  <c r="W471" i="20"/>
  <c r="V471" i="20"/>
  <c r="U471" i="20"/>
  <c r="T471" i="20"/>
  <c r="S471" i="20"/>
  <c r="R471" i="20"/>
  <c r="N471" i="20" s="1"/>
  <c r="E581" i="20" s="1"/>
  <c r="E580" i="20" s="1"/>
  <c r="Q471" i="20"/>
  <c r="P471" i="20"/>
  <c r="E471" i="20"/>
  <c r="E470" i="20" s="1"/>
  <c r="W470" i="20"/>
  <c r="V470" i="20"/>
  <c r="U470" i="20"/>
  <c r="T470" i="20"/>
  <c r="S470" i="20"/>
  <c r="R470" i="20"/>
  <c r="Q470" i="20"/>
  <c r="N470" i="20" s="1"/>
  <c r="P470" i="20"/>
  <c r="W469" i="20"/>
  <c r="V469" i="20"/>
  <c r="U469" i="20"/>
  <c r="T469" i="20"/>
  <c r="S469" i="20"/>
  <c r="R469" i="20"/>
  <c r="Q469" i="20"/>
  <c r="P469" i="20"/>
  <c r="N469" i="20" s="1"/>
  <c r="E579" i="20" s="1"/>
  <c r="E578" i="20" s="1"/>
  <c r="E469" i="20"/>
  <c r="E468" i="20" s="1"/>
  <c r="W468" i="20"/>
  <c r="V468" i="20"/>
  <c r="U468" i="20"/>
  <c r="T468" i="20"/>
  <c r="S468" i="20"/>
  <c r="R468" i="20"/>
  <c r="Q468" i="20"/>
  <c r="P468" i="20"/>
  <c r="N468" i="20"/>
  <c r="W467" i="20"/>
  <c r="V467" i="20"/>
  <c r="U467" i="20"/>
  <c r="T467" i="20"/>
  <c r="S467" i="20"/>
  <c r="R467" i="20"/>
  <c r="N467" i="20" s="1"/>
  <c r="Q467" i="20"/>
  <c r="P467" i="20"/>
  <c r="E467" i="20"/>
  <c r="E466" i="20" s="1"/>
  <c r="W466" i="20"/>
  <c r="V466" i="20"/>
  <c r="U466" i="20"/>
  <c r="T466" i="20"/>
  <c r="S466" i="20"/>
  <c r="R466" i="20"/>
  <c r="Q466" i="20"/>
  <c r="N466" i="20" s="1"/>
  <c r="E576" i="20" s="1"/>
  <c r="E575" i="20" s="1"/>
  <c r="P466" i="20"/>
  <c r="W465" i="20"/>
  <c r="V465" i="20"/>
  <c r="U465" i="20"/>
  <c r="T465" i="20"/>
  <c r="S465" i="20"/>
  <c r="R465" i="20"/>
  <c r="Q465" i="20"/>
  <c r="P465" i="20"/>
  <c r="N465" i="20" s="1"/>
  <c r="E465" i="20"/>
  <c r="E464" i="20" s="1"/>
  <c r="W464" i="20"/>
  <c r="V464" i="20"/>
  <c r="U464" i="20"/>
  <c r="T464" i="20"/>
  <c r="S464" i="20"/>
  <c r="R464" i="20"/>
  <c r="Q464" i="20"/>
  <c r="P464" i="20"/>
  <c r="N464" i="20"/>
  <c r="E574" i="20" s="1"/>
  <c r="E573" i="20" s="1"/>
  <c r="W463" i="20"/>
  <c r="V463" i="20"/>
  <c r="U463" i="20"/>
  <c r="T463" i="20"/>
  <c r="S463" i="20"/>
  <c r="R463" i="20"/>
  <c r="N463" i="20" s="1"/>
  <c r="Q463" i="20"/>
  <c r="P463" i="20"/>
  <c r="E463" i="20"/>
  <c r="E462" i="20" s="1"/>
  <c r="W462" i="20"/>
  <c r="V462" i="20"/>
  <c r="U462" i="20"/>
  <c r="T462" i="20"/>
  <c r="S462" i="20"/>
  <c r="R462" i="20"/>
  <c r="Q462" i="20"/>
  <c r="N462" i="20" s="1"/>
  <c r="E572" i="20" s="1"/>
  <c r="E571" i="20" s="1"/>
  <c r="P462" i="20"/>
  <c r="W461" i="20"/>
  <c r="V461" i="20"/>
  <c r="U461" i="20"/>
  <c r="T461" i="20"/>
  <c r="S461" i="20"/>
  <c r="R461" i="20"/>
  <c r="Q461" i="20"/>
  <c r="P461" i="20"/>
  <c r="N461" i="20" s="1"/>
  <c r="W460" i="20"/>
  <c r="V460" i="20"/>
  <c r="U460" i="20"/>
  <c r="T460" i="20"/>
  <c r="S460" i="20"/>
  <c r="R460" i="20"/>
  <c r="Q460" i="20"/>
  <c r="P460" i="20"/>
  <c r="Z460" i="20" s="1"/>
  <c r="N460" i="20"/>
  <c r="E570" i="20" s="1"/>
  <c r="E569" i="20" s="1"/>
  <c r="E460" i="20"/>
  <c r="W459" i="20"/>
  <c r="V459" i="20"/>
  <c r="U459" i="20"/>
  <c r="T459" i="20"/>
  <c r="S459" i="20"/>
  <c r="R459" i="20"/>
  <c r="N459" i="20" s="1"/>
  <c r="Q459" i="20"/>
  <c r="P459" i="20"/>
  <c r="E459" i="20"/>
  <c r="W458" i="20"/>
  <c r="V458" i="20"/>
  <c r="U458" i="20"/>
  <c r="T458" i="20"/>
  <c r="S458" i="20"/>
  <c r="R458" i="20"/>
  <c r="Q458" i="20"/>
  <c r="N458" i="20" s="1"/>
  <c r="E568" i="20" s="1"/>
  <c r="E567" i="20" s="1"/>
  <c r="P458" i="20"/>
  <c r="W457" i="20"/>
  <c r="V457" i="20"/>
  <c r="U457" i="20"/>
  <c r="T457" i="20"/>
  <c r="S457" i="20"/>
  <c r="R457" i="20"/>
  <c r="Q457" i="20"/>
  <c r="P457" i="20"/>
  <c r="N457" i="20" s="1"/>
  <c r="W456" i="20"/>
  <c r="V456" i="20"/>
  <c r="U456" i="20"/>
  <c r="T456" i="20"/>
  <c r="S456" i="20"/>
  <c r="R456" i="20"/>
  <c r="Q456" i="20"/>
  <c r="P456" i="20"/>
  <c r="Z456" i="20" s="1"/>
  <c r="N456" i="20"/>
  <c r="E566" i="20" s="1"/>
  <c r="E565" i="20" s="1"/>
  <c r="W455" i="20"/>
  <c r="V455" i="20"/>
  <c r="U455" i="20"/>
  <c r="T455" i="20"/>
  <c r="S455" i="20"/>
  <c r="R455" i="20"/>
  <c r="N455" i="20" s="1"/>
  <c r="Q455" i="20"/>
  <c r="P455" i="20"/>
  <c r="Z455" i="20" s="1"/>
  <c r="W454" i="20"/>
  <c r="V454" i="20"/>
  <c r="U454" i="20"/>
  <c r="T454" i="20"/>
  <c r="S454" i="20"/>
  <c r="R454" i="20"/>
  <c r="Q454" i="20"/>
  <c r="N454" i="20" s="1"/>
  <c r="E564" i="20" s="1"/>
  <c r="E563" i="20" s="1"/>
  <c r="P454" i="20"/>
  <c r="Z454" i="20" s="1"/>
  <c r="W453" i="20"/>
  <c r="V453" i="20"/>
  <c r="U453" i="20"/>
  <c r="T453" i="20"/>
  <c r="S453" i="20"/>
  <c r="R453" i="20"/>
  <c r="Q453" i="20"/>
  <c r="P453" i="20"/>
  <c r="N453" i="20" s="1"/>
  <c r="W452" i="20"/>
  <c r="V452" i="20"/>
  <c r="U452" i="20"/>
  <c r="T452" i="20"/>
  <c r="S452" i="20"/>
  <c r="R452" i="20"/>
  <c r="Q452" i="20"/>
  <c r="P452" i="20"/>
  <c r="N452" i="20"/>
  <c r="E562" i="20" s="1"/>
  <c r="E561" i="20" s="1"/>
  <c r="W451" i="20"/>
  <c r="V451" i="20"/>
  <c r="U451" i="20"/>
  <c r="T451" i="20"/>
  <c r="S451" i="20"/>
  <c r="R451" i="20"/>
  <c r="N451" i="20" s="1"/>
  <c r="Q451" i="20"/>
  <c r="P451" i="20"/>
  <c r="Z451" i="20" s="1"/>
  <c r="W450" i="20"/>
  <c r="V450" i="20"/>
  <c r="U450" i="20"/>
  <c r="T450" i="20"/>
  <c r="S450" i="20"/>
  <c r="R450" i="20"/>
  <c r="Q450" i="20"/>
  <c r="N450" i="20" s="1"/>
  <c r="E560" i="20" s="1"/>
  <c r="E559" i="20" s="1"/>
  <c r="E558" i="20" s="1"/>
  <c r="P450" i="20"/>
  <c r="W449" i="20"/>
  <c r="V449" i="20"/>
  <c r="U449" i="20"/>
  <c r="T449" i="20"/>
  <c r="S449" i="20"/>
  <c r="R449" i="20"/>
  <c r="Q449" i="20"/>
  <c r="P449" i="20"/>
  <c r="N449" i="20" s="1"/>
  <c r="W448" i="20"/>
  <c r="V448" i="20"/>
  <c r="U448" i="20"/>
  <c r="T448" i="20"/>
  <c r="S448" i="20"/>
  <c r="R448" i="20"/>
  <c r="Q448" i="20"/>
  <c r="P448" i="20"/>
  <c r="Z448" i="20" s="1"/>
  <c r="N448" i="20"/>
  <c r="W447" i="20"/>
  <c r="V447" i="20"/>
  <c r="U447" i="20"/>
  <c r="T447" i="20"/>
  <c r="S447" i="20"/>
  <c r="R447" i="20"/>
  <c r="Q447" i="20"/>
  <c r="P447" i="20"/>
  <c r="E447" i="20"/>
  <c r="E446" i="20" s="1"/>
  <c r="W446" i="20"/>
  <c r="V446" i="20"/>
  <c r="U446" i="20"/>
  <c r="T446" i="20"/>
  <c r="S446" i="20"/>
  <c r="R446" i="20"/>
  <c r="Q446" i="20"/>
  <c r="N446" i="20" s="1"/>
  <c r="P446" i="20"/>
  <c r="Z446" i="20" s="1"/>
  <c r="W445" i="20"/>
  <c r="V445" i="20"/>
  <c r="U445" i="20"/>
  <c r="T445" i="20"/>
  <c r="S445" i="20"/>
  <c r="R445" i="20"/>
  <c r="Q445" i="20"/>
  <c r="P445" i="20"/>
  <c r="N445" i="20" s="1"/>
  <c r="E555" i="20" s="1"/>
  <c r="E554" i="20" s="1"/>
  <c r="W444" i="20"/>
  <c r="V444" i="20"/>
  <c r="U444" i="20"/>
  <c r="T444" i="20"/>
  <c r="S444" i="20"/>
  <c r="R444" i="20"/>
  <c r="Q444" i="20"/>
  <c r="N444" i="20" s="1"/>
  <c r="P444" i="20"/>
  <c r="W443" i="20"/>
  <c r="V443" i="20"/>
  <c r="U443" i="20"/>
  <c r="T443" i="20"/>
  <c r="S443" i="20"/>
  <c r="R443" i="20"/>
  <c r="Q443" i="20"/>
  <c r="P443" i="20"/>
  <c r="W442" i="20"/>
  <c r="V442" i="20"/>
  <c r="U442" i="20"/>
  <c r="T442" i="20"/>
  <c r="S442" i="20"/>
  <c r="R442" i="20"/>
  <c r="Q442" i="20"/>
  <c r="P442" i="20"/>
  <c r="Z442" i="20" s="1"/>
  <c r="N442" i="20"/>
  <c r="W441" i="20"/>
  <c r="V441" i="20"/>
  <c r="U441" i="20"/>
  <c r="T441" i="20"/>
  <c r="S441" i="20"/>
  <c r="R441" i="20"/>
  <c r="Q441" i="20"/>
  <c r="P441" i="20"/>
  <c r="W440" i="20"/>
  <c r="V440" i="20"/>
  <c r="U440" i="20"/>
  <c r="T440" i="20"/>
  <c r="S440" i="20"/>
  <c r="R440" i="20"/>
  <c r="Q440" i="20"/>
  <c r="P440" i="20"/>
  <c r="N440" i="20"/>
  <c r="W439" i="20"/>
  <c r="V439" i="20"/>
  <c r="U439" i="20"/>
  <c r="T439" i="20"/>
  <c r="S439" i="20"/>
  <c r="R439" i="20"/>
  <c r="Q439" i="20"/>
  <c r="P439" i="20"/>
  <c r="N439" i="20" s="1"/>
  <c r="E549" i="20" s="1"/>
  <c r="E548" i="20" s="1"/>
  <c r="W438" i="20"/>
  <c r="V438" i="20"/>
  <c r="U438" i="20"/>
  <c r="T438" i="20"/>
  <c r="S438" i="20"/>
  <c r="R438" i="20"/>
  <c r="Q438" i="20"/>
  <c r="N438" i="20" s="1"/>
  <c r="P438" i="20"/>
  <c r="Z438" i="20" s="1"/>
  <c r="W437" i="20"/>
  <c r="V437" i="20"/>
  <c r="U437" i="20"/>
  <c r="T437" i="20"/>
  <c r="S437" i="20"/>
  <c r="R437" i="20"/>
  <c r="Q437" i="20"/>
  <c r="P437" i="20"/>
  <c r="N437" i="20" s="1"/>
  <c r="E547" i="20" s="1"/>
  <c r="E546" i="20" s="1"/>
  <c r="W436" i="20"/>
  <c r="V436" i="20"/>
  <c r="U436" i="20"/>
  <c r="T436" i="20"/>
  <c r="S436" i="20"/>
  <c r="R436" i="20"/>
  <c r="Q436" i="20"/>
  <c r="N436" i="20" s="1"/>
  <c r="P436" i="20"/>
  <c r="E436" i="20"/>
  <c r="W435" i="20"/>
  <c r="V435" i="20"/>
  <c r="U435" i="20"/>
  <c r="T435" i="20"/>
  <c r="S435" i="20"/>
  <c r="R435" i="20"/>
  <c r="Q435" i="20"/>
  <c r="P435" i="20"/>
  <c r="N435" i="20" s="1"/>
  <c r="E545" i="20" s="1"/>
  <c r="E544" i="20" s="1"/>
  <c r="E435" i="20"/>
  <c r="W434" i="20"/>
  <c r="V434" i="20"/>
  <c r="U434" i="20"/>
  <c r="T434" i="20"/>
  <c r="S434" i="20"/>
  <c r="R434" i="20"/>
  <c r="Q434" i="20"/>
  <c r="N434" i="20" s="1"/>
  <c r="P434" i="20"/>
  <c r="E434" i="20"/>
  <c r="W433" i="20"/>
  <c r="V433" i="20"/>
  <c r="U433" i="20"/>
  <c r="T433" i="20"/>
  <c r="S433" i="20"/>
  <c r="R433" i="20"/>
  <c r="Q433" i="20"/>
  <c r="P433" i="20"/>
  <c r="N433" i="20" s="1"/>
  <c r="E543" i="20" s="1"/>
  <c r="E542" i="20" s="1"/>
  <c r="E433" i="20"/>
  <c r="W432" i="20"/>
  <c r="V432" i="20"/>
  <c r="U432" i="20"/>
  <c r="T432" i="20"/>
  <c r="S432" i="20"/>
  <c r="R432" i="20"/>
  <c r="Q432" i="20"/>
  <c r="P432" i="20"/>
  <c r="Z432" i="20" s="1"/>
  <c r="E432" i="20"/>
  <c r="W431" i="20"/>
  <c r="V431" i="20"/>
  <c r="U431" i="20"/>
  <c r="T431" i="20"/>
  <c r="S431" i="20"/>
  <c r="R431" i="20"/>
  <c r="Q431" i="20"/>
  <c r="P431" i="20"/>
  <c r="Z431" i="20" s="1"/>
  <c r="N431" i="20"/>
  <c r="E431" i="20"/>
  <c r="W430" i="20"/>
  <c r="V430" i="20"/>
  <c r="U430" i="20"/>
  <c r="T430" i="20"/>
  <c r="S430" i="20"/>
  <c r="R430" i="20"/>
  <c r="Q430" i="20"/>
  <c r="P430" i="20"/>
  <c r="N430" i="20"/>
  <c r="E540" i="20" s="1"/>
  <c r="E539" i="20" s="1"/>
  <c r="E538" i="20" s="1"/>
  <c r="E430" i="20"/>
  <c r="E429" i="20" s="1"/>
  <c r="W429" i="20"/>
  <c r="V429" i="20"/>
  <c r="U429" i="20"/>
  <c r="T429" i="20"/>
  <c r="S429" i="20"/>
  <c r="R429" i="20"/>
  <c r="Q429" i="20"/>
  <c r="P429" i="20"/>
  <c r="W428" i="20"/>
  <c r="V428" i="20"/>
  <c r="U428" i="20"/>
  <c r="T428" i="20"/>
  <c r="S428" i="20"/>
  <c r="R428" i="20"/>
  <c r="Q428" i="20"/>
  <c r="P428" i="20"/>
  <c r="N428" i="20" s="1"/>
  <c r="E428" i="20"/>
  <c r="W427" i="20"/>
  <c r="V427" i="20"/>
  <c r="U427" i="20"/>
  <c r="T427" i="20"/>
  <c r="S427" i="20"/>
  <c r="R427" i="20"/>
  <c r="Q427" i="20"/>
  <c r="P427" i="20"/>
  <c r="Z427" i="20" s="1"/>
  <c r="N427" i="20"/>
  <c r="E537" i="20" s="1"/>
  <c r="E536" i="20" s="1"/>
  <c r="E427" i="20"/>
  <c r="W426" i="20"/>
  <c r="V426" i="20"/>
  <c r="U426" i="20"/>
  <c r="T426" i="20"/>
  <c r="S426" i="20"/>
  <c r="R426" i="20"/>
  <c r="Q426" i="20"/>
  <c r="N426" i="20" s="1"/>
  <c r="P426" i="20"/>
  <c r="E426" i="20"/>
  <c r="W425" i="20"/>
  <c r="V425" i="20"/>
  <c r="U425" i="20"/>
  <c r="T425" i="20"/>
  <c r="S425" i="20"/>
  <c r="R425" i="20"/>
  <c r="Q425" i="20"/>
  <c r="P425" i="20"/>
  <c r="N425" i="20" s="1"/>
  <c r="E535" i="20" s="1"/>
  <c r="E534" i="20" s="1"/>
  <c r="E425" i="20"/>
  <c r="W424" i="20"/>
  <c r="V424" i="20"/>
  <c r="U424" i="20"/>
  <c r="T424" i="20"/>
  <c r="S424" i="20"/>
  <c r="R424" i="20"/>
  <c r="Q424" i="20"/>
  <c r="P424" i="20"/>
  <c r="Z424" i="20" s="1"/>
  <c r="E424" i="20"/>
  <c r="W423" i="20"/>
  <c r="V423" i="20"/>
  <c r="U423" i="20"/>
  <c r="T423" i="20"/>
  <c r="S423" i="20"/>
  <c r="R423" i="20"/>
  <c r="Q423" i="20"/>
  <c r="P423" i="20"/>
  <c r="Z423" i="20" s="1"/>
  <c r="N423" i="20"/>
  <c r="E533" i="20" s="1"/>
  <c r="E532" i="20" s="1"/>
  <c r="E423" i="20"/>
  <c r="W422" i="20"/>
  <c r="V422" i="20"/>
  <c r="U422" i="20"/>
  <c r="T422" i="20"/>
  <c r="S422" i="20"/>
  <c r="R422" i="20"/>
  <c r="Q422" i="20"/>
  <c r="P422" i="20"/>
  <c r="N422" i="20"/>
  <c r="E422" i="20"/>
  <c r="E421" i="20" s="1"/>
  <c r="W421" i="20"/>
  <c r="V421" i="20"/>
  <c r="U421" i="20"/>
  <c r="T421" i="20"/>
  <c r="S421" i="20"/>
  <c r="R421" i="20"/>
  <c r="Q421" i="20"/>
  <c r="P421" i="20"/>
  <c r="W420" i="20"/>
  <c r="V420" i="20"/>
  <c r="U420" i="20"/>
  <c r="T420" i="20"/>
  <c r="S420" i="20"/>
  <c r="R420" i="20"/>
  <c r="Q420" i="20"/>
  <c r="P420" i="20"/>
  <c r="N420" i="20" s="1"/>
  <c r="E420" i="20"/>
  <c r="W419" i="20"/>
  <c r="V419" i="20"/>
  <c r="U419" i="20"/>
  <c r="T419" i="20"/>
  <c r="S419" i="20"/>
  <c r="R419" i="20"/>
  <c r="Q419" i="20"/>
  <c r="P419" i="20"/>
  <c r="Z419" i="20" s="1"/>
  <c r="N419" i="20"/>
  <c r="E529" i="20" s="1"/>
  <c r="E528" i="20" s="1"/>
  <c r="E419" i="20"/>
  <c r="E418" i="20" s="1"/>
  <c r="W418" i="20"/>
  <c r="V418" i="20"/>
  <c r="U418" i="20"/>
  <c r="T418" i="20"/>
  <c r="S418" i="20"/>
  <c r="R418" i="20"/>
  <c r="Q418" i="20"/>
  <c r="N418" i="20" s="1"/>
  <c r="P418" i="20"/>
  <c r="W417" i="20"/>
  <c r="V417" i="20"/>
  <c r="U417" i="20"/>
  <c r="T417" i="20"/>
  <c r="S417" i="20"/>
  <c r="R417" i="20"/>
  <c r="Q417" i="20"/>
  <c r="P417" i="20"/>
  <c r="N417" i="20" s="1"/>
  <c r="E527" i="20" s="1"/>
  <c r="E526" i="20" s="1"/>
  <c r="E417" i="20"/>
  <c r="E416" i="20" s="1"/>
  <c r="W416" i="20"/>
  <c r="V416" i="20"/>
  <c r="U416" i="20"/>
  <c r="T416" i="20"/>
  <c r="S416" i="20"/>
  <c r="R416" i="20"/>
  <c r="Q416" i="20"/>
  <c r="P416" i="20"/>
  <c r="Z416" i="20" s="1"/>
  <c r="W415" i="20"/>
  <c r="V415" i="20"/>
  <c r="U415" i="20"/>
  <c r="T415" i="20"/>
  <c r="S415" i="20"/>
  <c r="R415" i="20"/>
  <c r="Q415" i="20"/>
  <c r="P415" i="20"/>
  <c r="N415" i="20" s="1"/>
  <c r="E415" i="20"/>
  <c r="W414" i="20"/>
  <c r="V414" i="20"/>
  <c r="U414" i="20"/>
  <c r="T414" i="20"/>
  <c r="S414" i="20"/>
  <c r="R414" i="20"/>
  <c r="Q414" i="20"/>
  <c r="P414" i="20"/>
  <c r="E414" i="20"/>
  <c r="W413" i="20"/>
  <c r="V413" i="20"/>
  <c r="U413" i="20"/>
  <c r="T413" i="20"/>
  <c r="S413" i="20"/>
  <c r="R413" i="20"/>
  <c r="Q413" i="20"/>
  <c r="P413" i="20"/>
  <c r="E413" i="20"/>
  <c r="E412" i="20" s="1"/>
  <c r="W412" i="20"/>
  <c r="V412" i="20"/>
  <c r="U412" i="20"/>
  <c r="T412" i="20"/>
  <c r="S412" i="20"/>
  <c r="R412" i="20"/>
  <c r="Q412" i="20"/>
  <c r="P412" i="20"/>
  <c r="Z412" i="20" s="1"/>
  <c r="N412" i="20"/>
  <c r="E522" i="20" s="1"/>
  <c r="E521" i="20" s="1"/>
  <c r="W411" i="20"/>
  <c r="V411" i="20"/>
  <c r="U411" i="20"/>
  <c r="T411" i="20"/>
  <c r="S411" i="20"/>
  <c r="R411" i="20"/>
  <c r="Q411" i="20"/>
  <c r="P411" i="20"/>
  <c r="Z411" i="20" s="1"/>
  <c r="N411" i="20"/>
  <c r="E411" i="20"/>
  <c r="W410" i="20"/>
  <c r="V410" i="20"/>
  <c r="U410" i="20"/>
  <c r="T410" i="20"/>
  <c r="S410" i="20"/>
  <c r="R410" i="20"/>
  <c r="Q410" i="20"/>
  <c r="P410" i="20"/>
  <c r="N410" i="20"/>
  <c r="E410" i="20"/>
  <c r="W409" i="20"/>
  <c r="V409" i="20"/>
  <c r="U409" i="20"/>
  <c r="T409" i="20"/>
  <c r="S409" i="20"/>
  <c r="R409" i="20"/>
  <c r="Q409" i="20"/>
  <c r="P409" i="20"/>
  <c r="E409" i="20"/>
  <c r="W408" i="20"/>
  <c r="V408" i="20"/>
  <c r="U408" i="20"/>
  <c r="T408" i="20"/>
  <c r="S408" i="20"/>
  <c r="R408" i="20"/>
  <c r="Q408" i="20"/>
  <c r="P408" i="20"/>
  <c r="N408" i="20" s="1"/>
  <c r="E408" i="20"/>
  <c r="W407" i="20"/>
  <c r="V407" i="20"/>
  <c r="U407" i="20"/>
  <c r="T407" i="20"/>
  <c r="S407" i="20"/>
  <c r="R407" i="20"/>
  <c r="Q407" i="20"/>
  <c r="P407" i="20"/>
  <c r="Z407" i="20" s="1"/>
  <c r="N407" i="20"/>
  <c r="E517" i="20" s="1"/>
  <c r="E516" i="20" s="1"/>
  <c r="E407" i="20"/>
  <c r="W406" i="20"/>
  <c r="V406" i="20"/>
  <c r="U406" i="20"/>
  <c r="T406" i="20"/>
  <c r="S406" i="20"/>
  <c r="R406" i="20"/>
  <c r="Q406" i="20"/>
  <c r="N406" i="20" s="1"/>
  <c r="P406" i="20"/>
  <c r="W405" i="20"/>
  <c r="V405" i="20"/>
  <c r="U405" i="20"/>
  <c r="T405" i="20"/>
  <c r="S405" i="20"/>
  <c r="R405" i="20"/>
  <c r="Q405" i="20"/>
  <c r="P405" i="20"/>
  <c r="N405" i="20" s="1"/>
  <c r="E515" i="20" s="1"/>
  <c r="E514" i="20" s="1"/>
  <c r="E405" i="20"/>
  <c r="E404" i="20" s="1"/>
  <c r="W404" i="20"/>
  <c r="V404" i="20"/>
  <c r="U404" i="20"/>
  <c r="T404" i="20"/>
  <c r="S404" i="20"/>
  <c r="R404" i="20"/>
  <c r="Q404" i="20"/>
  <c r="P404" i="20"/>
  <c r="Z404" i="20" s="1"/>
  <c r="W403" i="20"/>
  <c r="V403" i="20"/>
  <c r="U403" i="20"/>
  <c r="T403" i="20"/>
  <c r="S403" i="20"/>
  <c r="R403" i="20"/>
  <c r="Q403" i="20"/>
  <c r="P403" i="20"/>
  <c r="N403" i="20" s="1"/>
  <c r="E513" i="20" s="1"/>
  <c r="E512" i="20" s="1"/>
  <c r="E403" i="20"/>
  <c r="E402" i="20" s="1"/>
  <c r="W402" i="20"/>
  <c r="V402" i="20"/>
  <c r="U402" i="20"/>
  <c r="T402" i="20"/>
  <c r="S402" i="20"/>
  <c r="R402" i="20"/>
  <c r="Q402" i="20"/>
  <c r="P402" i="20"/>
  <c r="N402" i="20"/>
  <c r="W401" i="20"/>
  <c r="V401" i="20"/>
  <c r="U401" i="20"/>
  <c r="T401" i="20"/>
  <c r="S401" i="20"/>
  <c r="R401" i="20"/>
  <c r="Q401" i="20"/>
  <c r="P401" i="20"/>
  <c r="Z401" i="20" s="1"/>
  <c r="E401" i="20"/>
  <c r="E400" i="20" s="1"/>
  <c r="W400" i="20"/>
  <c r="V400" i="20"/>
  <c r="U400" i="20"/>
  <c r="T400" i="20"/>
  <c r="S400" i="20"/>
  <c r="R400" i="20"/>
  <c r="Q400" i="20"/>
  <c r="N400" i="20" s="1"/>
  <c r="E510" i="20" s="1"/>
  <c r="E509" i="20" s="1"/>
  <c r="P400" i="20"/>
  <c r="W399" i="20"/>
  <c r="V399" i="20"/>
  <c r="U399" i="20"/>
  <c r="T399" i="20"/>
  <c r="S399" i="20"/>
  <c r="R399" i="20"/>
  <c r="Q399" i="20"/>
  <c r="P399" i="20"/>
  <c r="N399" i="20" s="1"/>
  <c r="E399" i="20"/>
  <c r="E398" i="20" s="1"/>
  <c r="W398" i="20"/>
  <c r="V398" i="20"/>
  <c r="U398" i="20"/>
  <c r="T398" i="20"/>
  <c r="S398" i="20"/>
  <c r="R398" i="20"/>
  <c r="Q398" i="20"/>
  <c r="P398" i="20"/>
  <c r="N398" i="20"/>
  <c r="E508" i="20" s="1"/>
  <c r="E507" i="20" s="1"/>
  <c r="W397" i="20"/>
  <c r="V397" i="20"/>
  <c r="U397" i="20"/>
  <c r="T397" i="20"/>
  <c r="S397" i="20"/>
  <c r="R397" i="20"/>
  <c r="Q397" i="20"/>
  <c r="P397" i="20"/>
  <c r="N397" i="20" s="1"/>
  <c r="W396" i="20"/>
  <c r="V396" i="20"/>
  <c r="U396" i="20"/>
  <c r="T396" i="20"/>
  <c r="S396" i="20"/>
  <c r="R396" i="20"/>
  <c r="Q396" i="20"/>
  <c r="N396" i="20" s="1"/>
  <c r="E506" i="20" s="1"/>
  <c r="E505" i="20" s="1"/>
  <c r="P396" i="20"/>
  <c r="W395" i="20"/>
  <c r="V395" i="20"/>
  <c r="U395" i="20"/>
  <c r="T395" i="20"/>
  <c r="S395" i="20"/>
  <c r="R395" i="20"/>
  <c r="Q395" i="20"/>
  <c r="P395" i="20"/>
  <c r="N395" i="20" s="1"/>
  <c r="W394" i="20"/>
  <c r="V394" i="20"/>
  <c r="U394" i="20"/>
  <c r="T394" i="20"/>
  <c r="S394" i="20"/>
  <c r="R394" i="20"/>
  <c r="Q394" i="20"/>
  <c r="N394" i="20" s="1"/>
  <c r="E504" i="20" s="1"/>
  <c r="E503" i="20" s="1"/>
  <c r="P394" i="20"/>
  <c r="W393" i="20"/>
  <c r="V393" i="20"/>
  <c r="U393" i="20"/>
  <c r="T393" i="20"/>
  <c r="S393" i="20"/>
  <c r="R393" i="20"/>
  <c r="Q393" i="20"/>
  <c r="P393" i="20"/>
  <c r="E393" i="20"/>
  <c r="E392" i="20" s="1"/>
  <c r="W392" i="20"/>
  <c r="V392" i="20"/>
  <c r="U392" i="20"/>
  <c r="T392" i="20"/>
  <c r="S392" i="20"/>
  <c r="R392" i="20"/>
  <c r="Q392" i="20"/>
  <c r="P392" i="20"/>
  <c r="Z392" i="20" s="1"/>
  <c r="N392" i="20"/>
  <c r="E502" i="20" s="1"/>
  <c r="E501" i="20" s="1"/>
  <c r="W391" i="20"/>
  <c r="V391" i="20"/>
  <c r="U391" i="20"/>
  <c r="T391" i="20"/>
  <c r="S391" i="20"/>
  <c r="R391" i="20"/>
  <c r="Q391" i="20"/>
  <c r="P391" i="20"/>
  <c r="E391" i="20"/>
  <c r="E390" i="20" s="1"/>
  <c r="W390" i="20"/>
  <c r="V390" i="20"/>
  <c r="U390" i="20"/>
  <c r="T390" i="20"/>
  <c r="S390" i="20"/>
  <c r="R390" i="20"/>
  <c r="Q390" i="20"/>
  <c r="P390" i="20"/>
  <c r="N390" i="20"/>
  <c r="E500" i="20" s="1"/>
  <c r="E499" i="20" s="1"/>
  <c r="E498" i="20" s="1"/>
  <c r="W389" i="20"/>
  <c r="V389" i="20"/>
  <c r="U389" i="20"/>
  <c r="T389" i="20"/>
  <c r="S389" i="20"/>
  <c r="R389" i="20"/>
  <c r="Q389" i="20"/>
  <c r="P389" i="20"/>
  <c r="N389" i="20" s="1"/>
  <c r="E389" i="20"/>
  <c r="E388" i="20" s="1"/>
  <c r="W388" i="20"/>
  <c r="V388" i="20"/>
  <c r="U388" i="20"/>
  <c r="T388" i="20"/>
  <c r="S388" i="20"/>
  <c r="R388" i="20"/>
  <c r="Q388" i="20"/>
  <c r="N388" i="20" s="1"/>
  <c r="P388" i="20"/>
  <c r="W387" i="20"/>
  <c r="U387" i="20"/>
  <c r="T387" i="20"/>
  <c r="S387" i="20"/>
  <c r="Z387" i="20" s="1"/>
  <c r="R387" i="20"/>
  <c r="Q387" i="20"/>
  <c r="P387" i="20"/>
  <c r="N387" i="20"/>
  <c r="Y386" i="20"/>
  <c r="X386" i="20"/>
  <c r="W386" i="20"/>
  <c r="U386" i="20"/>
  <c r="T386" i="20"/>
  <c r="S386" i="20"/>
  <c r="R386" i="20"/>
  <c r="Q386" i="20"/>
  <c r="Z386" i="20" s="1"/>
  <c r="P386" i="20"/>
  <c r="Y385" i="20"/>
  <c r="X385" i="20"/>
  <c r="W385" i="20"/>
  <c r="U385" i="20"/>
  <c r="T385" i="20"/>
  <c r="S385" i="20"/>
  <c r="R385" i="20"/>
  <c r="Q385" i="20"/>
  <c r="N385" i="20" s="1"/>
  <c r="P385" i="20"/>
  <c r="Y384" i="20"/>
  <c r="X384" i="20"/>
  <c r="W384" i="20"/>
  <c r="U384" i="20"/>
  <c r="T384" i="20"/>
  <c r="S384" i="20"/>
  <c r="R384" i="20"/>
  <c r="Q384" i="20"/>
  <c r="Z384" i="20" s="1"/>
  <c r="P384" i="20"/>
  <c r="N384" i="20"/>
  <c r="E456" i="20" s="1"/>
  <c r="E455" i="20" s="1"/>
  <c r="Y383" i="20"/>
  <c r="X383" i="20"/>
  <c r="W383" i="20"/>
  <c r="U383" i="20"/>
  <c r="T383" i="20"/>
  <c r="S383" i="20"/>
  <c r="R383" i="20"/>
  <c r="Q383" i="20"/>
  <c r="P383" i="20"/>
  <c r="N383" i="20"/>
  <c r="Y382" i="20"/>
  <c r="W382" i="20"/>
  <c r="U382" i="20"/>
  <c r="T382" i="20"/>
  <c r="S382" i="20"/>
  <c r="R382" i="20"/>
  <c r="Q382" i="20"/>
  <c r="P382" i="20"/>
  <c r="N382" i="20" s="1"/>
  <c r="E382" i="20"/>
  <c r="Y381" i="20"/>
  <c r="W381" i="20"/>
  <c r="U381" i="20"/>
  <c r="T381" i="20"/>
  <c r="S381" i="20"/>
  <c r="R381" i="20"/>
  <c r="Q381" i="20"/>
  <c r="N381" i="20" s="1"/>
  <c r="E453" i="20" s="1"/>
  <c r="E452" i="20" s="1"/>
  <c r="P381" i="20"/>
  <c r="E381" i="20"/>
  <c r="Y380" i="20"/>
  <c r="W380" i="20"/>
  <c r="U380" i="20"/>
  <c r="T380" i="20"/>
  <c r="S380" i="20"/>
  <c r="R380" i="20"/>
  <c r="Q380" i="20"/>
  <c r="P380" i="20"/>
  <c r="N380" i="20" s="1"/>
  <c r="E380" i="20"/>
  <c r="E379" i="20" s="1"/>
  <c r="Y379" i="20"/>
  <c r="W379" i="20"/>
  <c r="U379" i="20"/>
  <c r="T379" i="20"/>
  <c r="S379" i="20"/>
  <c r="R379" i="20"/>
  <c r="Q379" i="20"/>
  <c r="N379" i="20" s="1"/>
  <c r="E451" i="20" s="1"/>
  <c r="E450" i="20" s="1"/>
  <c r="P379" i="20"/>
  <c r="Y378" i="20"/>
  <c r="W378" i="20"/>
  <c r="U378" i="20"/>
  <c r="T378" i="20"/>
  <c r="S378" i="20"/>
  <c r="R378" i="20"/>
  <c r="Q378" i="20"/>
  <c r="P378" i="20"/>
  <c r="N378" i="20" s="1"/>
  <c r="E378" i="20"/>
  <c r="E377" i="20" s="1"/>
  <c r="Y377" i="20"/>
  <c r="W377" i="20"/>
  <c r="U377" i="20"/>
  <c r="T377" i="20"/>
  <c r="S377" i="20"/>
  <c r="R377" i="20"/>
  <c r="Q377" i="20"/>
  <c r="N377" i="20" s="1"/>
  <c r="E449" i="20" s="1"/>
  <c r="E448" i="20" s="1"/>
  <c r="P377" i="20"/>
  <c r="Y376" i="20"/>
  <c r="W376" i="20"/>
  <c r="U376" i="20"/>
  <c r="T376" i="20"/>
  <c r="S376" i="20"/>
  <c r="R376" i="20"/>
  <c r="Q376" i="20"/>
  <c r="P376" i="20"/>
  <c r="Y375" i="20"/>
  <c r="W375" i="20"/>
  <c r="U375" i="20"/>
  <c r="T375" i="20"/>
  <c r="S375" i="20"/>
  <c r="R375" i="20"/>
  <c r="Q375" i="20"/>
  <c r="P375" i="20"/>
  <c r="Z375" i="20" s="1"/>
  <c r="N375" i="20"/>
  <c r="Y374" i="20"/>
  <c r="W374" i="20"/>
  <c r="U374" i="20"/>
  <c r="T374" i="20"/>
  <c r="S374" i="20"/>
  <c r="R374" i="20"/>
  <c r="Q374" i="20"/>
  <c r="P374" i="20"/>
  <c r="Y373" i="20"/>
  <c r="W373" i="20"/>
  <c r="U373" i="20"/>
  <c r="T373" i="20"/>
  <c r="S373" i="20"/>
  <c r="R373" i="20"/>
  <c r="Q373" i="20"/>
  <c r="P373" i="20"/>
  <c r="N373" i="20"/>
  <c r="E445" i="20" s="1"/>
  <c r="E444" i="20" s="1"/>
  <c r="Y372" i="20"/>
  <c r="W372" i="20"/>
  <c r="U372" i="20"/>
  <c r="T372" i="20"/>
  <c r="S372" i="20"/>
  <c r="R372" i="20"/>
  <c r="Q372" i="20"/>
  <c r="P372" i="20"/>
  <c r="N372" i="20" s="1"/>
  <c r="Y371" i="20"/>
  <c r="W371" i="20"/>
  <c r="U371" i="20"/>
  <c r="T371" i="20"/>
  <c r="S371" i="20"/>
  <c r="R371" i="20"/>
  <c r="Q371" i="20"/>
  <c r="N371" i="20" s="1"/>
  <c r="E443" i="20" s="1"/>
  <c r="E442" i="20" s="1"/>
  <c r="P371" i="20"/>
  <c r="Y370" i="20"/>
  <c r="W370" i="20"/>
  <c r="U370" i="20"/>
  <c r="T370" i="20"/>
  <c r="S370" i="20"/>
  <c r="R370" i="20"/>
  <c r="Q370" i="20"/>
  <c r="P370" i="20"/>
  <c r="N370" i="20" s="1"/>
  <c r="E370" i="20"/>
  <c r="E369" i="20" s="1"/>
  <c r="Y369" i="20"/>
  <c r="W369" i="20"/>
  <c r="U369" i="20"/>
  <c r="T369" i="20"/>
  <c r="S369" i="20"/>
  <c r="R369" i="20"/>
  <c r="Q369" i="20"/>
  <c r="N369" i="20" s="1"/>
  <c r="E441" i="20" s="1"/>
  <c r="E440" i="20" s="1"/>
  <c r="P369" i="20"/>
  <c r="Y368" i="20"/>
  <c r="W368" i="20"/>
  <c r="U368" i="20"/>
  <c r="T368" i="20"/>
  <c r="S368" i="20"/>
  <c r="R368" i="20"/>
  <c r="Q368" i="20"/>
  <c r="P368" i="20"/>
  <c r="Y367" i="20"/>
  <c r="W367" i="20"/>
  <c r="U367" i="20"/>
  <c r="T367" i="20"/>
  <c r="S367" i="20"/>
  <c r="R367" i="20"/>
  <c r="Q367" i="20"/>
  <c r="P367" i="20"/>
  <c r="Z367" i="20" s="1"/>
  <c r="N367" i="20"/>
  <c r="E439" i="20" s="1"/>
  <c r="E438" i="20" s="1"/>
  <c r="Y366" i="20"/>
  <c r="W366" i="20"/>
  <c r="U366" i="20"/>
  <c r="T366" i="20"/>
  <c r="S366" i="20"/>
  <c r="R366" i="20"/>
  <c r="Q366" i="20"/>
  <c r="P366" i="20"/>
  <c r="Y365" i="20"/>
  <c r="W365" i="20"/>
  <c r="U365" i="20"/>
  <c r="T365" i="20"/>
  <c r="S365" i="20"/>
  <c r="R365" i="20"/>
  <c r="Q365" i="20"/>
  <c r="P365" i="20"/>
  <c r="N365" i="20" s="1"/>
  <c r="Y364" i="20"/>
  <c r="W364" i="20"/>
  <c r="U364" i="20"/>
  <c r="T364" i="20"/>
  <c r="S364" i="20"/>
  <c r="R364" i="20"/>
  <c r="Q364" i="20"/>
  <c r="P364" i="20"/>
  <c r="Z364" i="20" s="1"/>
  <c r="N364" i="20"/>
  <c r="Y363" i="20"/>
  <c r="W363" i="20"/>
  <c r="U363" i="20"/>
  <c r="T363" i="20"/>
  <c r="S363" i="20"/>
  <c r="R363" i="20"/>
  <c r="Q363" i="20"/>
  <c r="P363" i="20"/>
  <c r="Z363" i="20" s="1"/>
  <c r="Y362" i="20"/>
  <c r="W362" i="20"/>
  <c r="U362" i="20"/>
  <c r="T362" i="20"/>
  <c r="S362" i="20"/>
  <c r="R362" i="20"/>
  <c r="Q362" i="20"/>
  <c r="P362" i="20"/>
  <c r="N362" i="20"/>
  <c r="Y361" i="20"/>
  <c r="W361" i="20"/>
  <c r="U361" i="20"/>
  <c r="T361" i="20"/>
  <c r="S361" i="20"/>
  <c r="R361" i="20"/>
  <c r="Q361" i="20"/>
  <c r="P361" i="20"/>
  <c r="Y360" i="20"/>
  <c r="W360" i="20"/>
  <c r="U360" i="20"/>
  <c r="T360" i="20"/>
  <c r="S360" i="20"/>
  <c r="R360" i="20"/>
  <c r="Q360" i="20"/>
  <c r="P360" i="20"/>
  <c r="N360" i="20" s="1"/>
  <c r="Y359" i="20"/>
  <c r="W359" i="20"/>
  <c r="U359" i="20"/>
  <c r="T359" i="20"/>
  <c r="S359" i="20"/>
  <c r="R359" i="20"/>
  <c r="Q359" i="20"/>
  <c r="P359" i="20"/>
  <c r="Z359" i="20" s="1"/>
  <c r="W358" i="20"/>
  <c r="U358" i="20"/>
  <c r="T358" i="20"/>
  <c r="S358" i="20"/>
  <c r="R358" i="20"/>
  <c r="Q358" i="20"/>
  <c r="P358" i="20"/>
  <c r="W357" i="20"/>
  <c r="U357" i="20"/>
  <c r="T357" i="20"/>
  <c r="S357" i="20"/>
  <c r="R357" i="20"/>
  <c r="Q357" i="20"/>
  <c r="P357" i="20"/>
  <c r="W356" i="20"/>
  <c r="U356" i="20"/>
  <c r="T356" i="20"/>
  <c r="S356" i="20"/>
  <c r="R356" i="20"/>
  <c r="Q356" i="20"/>
  <c r="P356" i="20"/>
  <c r="W355" i="20"/>
  <c r="U355" i="20"/>
  <c r="T355" i="20"/>
  <c r="S355" i="20"/>
  <c r="R355" i="20"/>
  <c r="Q355" i="20"/>
  <c r="P355" i="20"/>
  <c r="W354" i="20"/>
  <c r="U354" i="20"/>
  <c r="T354" i="20"/>
  <c r="S354" i="20"/>
  <c r="R354" i="20"/>
  <c r="Q354" i="20"/>
  <c r="P354" i="20"/>
  <c r="W353" i="20"/>
  <c r="U353" i="20"/>
  <c r="T353" i="20"/>
  <c r="S353" i="20"/>
  <c r="R353" i="20"/>
  <c r="Q353" i="20"/>
  <c r="P353" i="20"/>
  <c r="W352" i="20"/>
  <c r="U352" i="20"/>
  <c r="T352" i="20"/>
  <c r="S352" i="20"/>
  <c r="R352" i="20"/>
  <c r="Q352" i="20"/>
  <c r="P352" i="20"/>
  <c r="W351" i="20"/>
  <c r="U351" i="20"/>
  <c r="T351" i="20"/>
  <c r="S351" i="20"/>
  <c r="R351" i="20"/>
  <c r="Q351" i="20"/>
  <c r="P351" i="20"/>
  <c r="Z351" i="20" s="1"/>
  <c r="W350" i="20"/>
  <c r="U350" i="20"/>
  <c r="T350" i="20"/>
  <c r="S350" i="20"/>
  <c r="R350" i="20"/>
  <c r="Q350" i="20"/>
  <c r="P350" i="20"/>
  <c r="W349" i="20"/>
  <c r="U349" i="20"/>
  <c r="T349" i="20"/>
  <c r="S349" i="20"/>
  <c r="R349" i="20"/>
  <c r="Q349" i="20"/>
  <c r="P349" i="20"/>
  <c r="W348" i="20"/>
  <c r="U348" i="20"/>
  <c r="T348" i="20"/>
  <c r="S348" i="20"/>
  <c r="R348" i="20"/>
  <c r="Q348" i="20"/>
  <c r="P348" i="20"/>
  <c r="W347" i="20"/>
  <c r="U347" i="20"/>
  <c r="T347" i="20"/>
  <c r="S347" i="20"/>
  <c r="R347" i="20"/>
  <c r="Q347" i="20"/>
  <c r="P347" i="20"/>
  <c r="W346" i="20"/>
  <c r="U346" i="20"/>
  <c r="T346" i="20"/>
  <c r="S346" i="20"/>
  <c r="R346" i="20"/>
  <c r="Q346" i="20"/>
  <c r="P346" i="20"/>
  <c r="W345" i="20"/>
  <c r="U345" i="20"/>
  <c r="T345" i="20"/>
  <c r="S345" i="20"/>
  <c r="R345" i="20"/>
  <c r="Q345" i="20"/>
  <c r="P345" i="20"/>
  <c r="W344" i="20"/>
  <c r="U344" i="20"/>
  <c r="T344" i="20"/>
  <c r="S344" i="20"/>
  <c r="R344" i="20"/>
  <c r="Q344" i="20"/>
  <c r="P344" i="20"/>
  <c r="W343" i="20"/>
  <c r="U343" i="20"/>
  <c r="T343" i="20"/>
  <c r="S343" i="20"/>
  <c r="R343" i="20"/>
  <c r="Q343" i="20"/>
  <c r="P343" i="20"/>
  <c r="Z343" i="20" s="1"/>
  <c r="W342" i="20"/>
  <c r="U342" i="20"/>
  <c r="T342" i="20"/>
  <c r="S342" i="20"/>
  <c r="R342" i="20"/>
  <c r="Q342" i="20"/>
  <c r="P342" i="20"/>
  <c r="W341" i="20"/>
  <c r="U341" i="20"/>
  <c r="T341" i="20"/>
  <c r="S341" i="20"/>
  <c r="R341" i="20"/>
  <c r="Q341" i="20"/>
  <c r="P341" i="20"/>
  <c r="W340" i="20"/>
  <c r="U340" i="20"/>
  <c r="T340" i="20"/>
  <c r="S340" i="20"/>
  <c r="R340" i="20"/>
  <c r="Q340" i="20"/>
  <c r="P340" i="20"/>
  <c r="W339" i="20"/>
  <c r="U339" i="20"/>
  <c r="T339" i="20"/>
  <c r="S339" i="20"/>
  <c r="R339" i="20"/>
  <c r="Q339" i="20"/>
  <c r="P339" i="20"/>
  <c r="W338" i="20"/>
  <c r="U338" i="20"/>
  <c r="T338" i="20"/>
  <c r="S338" i="20"/>
  <c r="R338" i="20"/>
  <c r="Q338" i="20"/>
  <c r="P338" i="20"/>
  <c r="W337" i="20"/>
  <c r="U337" i="20"/>
  <c r="T337" i="20"/>
  <c r="S337" i="20"/>
  <c r="R337" i="20"/>
  <c r="Q337" i="20"/>
  <c r="P337" i="20"/>
  <c r="W336" i="20"/>
  <c r="U336" i="20"/>
  <c r="T336" i="20"/>
  <c r="S336" i="20"/>
  <c r="R336" i="20"/>
  <c r="Q336" i="20"/>
  <c r="P336" i="20"/>
  <c r="W335" i="20"/>
  <c r="U335" i="20"/>
  <c r="T335" i="20"/>
  <c r="S335" i="20"/>
  <c r="R335" i="20"/>
  <c r="Q335" i="20"/>
  <c r="P335" i="20"/>
  <c r="Z335" i="20" s="1"/>
  <c r="W334" i="20"/>
  <c r="U334" i="20"/>
  <c r="T334" i="20"/>
  <c r="S334" i="20"/>
  <c r="R334" i="20"/>
  <c r="Q334" i="20"/>
  <c r="P334" i="20"/>
  <c r="W333" i="20"/>
  <c r="U333" i="20"/>
  <c r="T333" i="20"/>
  <c r="S333" i="20"/>
  <c r="R333" i="20"/>
  <c r="Q333" i="20"/>
  <c r="P333" i="20"/>
  <c r="W332" i="20"/>
  <c r="U332" i="20"/>
  <c r="T332" i="20"/>
  <c r="S332" i="20"/>
  <c r="R332" i="20"/>
  <c r="Q332" i="20"/>
  <c r="P332" i="20"/>
  <c r="W331" i="20"/>
  <c r="U331" i="20"/>
  <c r="T331" i="20"/>
  <c r="S331" i="20"/>
  <c r="R331" i="20"/>
  <c r="Q331" i="20"/>
  <c r="P331" i="20"/>
  <c r="W330" i="20"/>
  <c r="U330" i="20"/>
  <c r="T330" i="20"/>
  <c r="S330" i="20"/>
  <c r="R330" i="20"/>
  <c r="Q330" i="20"/>
  <c r="P330" i="20"/>
  <c r="W329" i="20"/>
  <c r="U329" i="20"/>
  <c r="T329" i="20"/>
  <c r="S329" i="20"/>
  <c r="R329" i="20"/>
  <c r="Q329" i="20"/>
  <c r="P329" i="20"/>
  <c r="W328" i="20"/>
  <c r="U328" i="20"/>
  <c r="T328" i="20"/>
  <c r="S328" i="20"/>
  <c r="R328" i="20"/>
  <c r="Q328" i="20"/>
  <c r="P328" i="20"/>
  <c r="W327" i="20"/>
  <c r="U327" i="20"/>
  <c r="T327" i="20"/>
  <c r="S327" i="20"/>
  <c r="R327" i="20"/>
  <c r="Q327" i="20"/>
  <c r="P327" i="20"/>
  <c r="Z327" i="20" s="1"/>
  <c r="W326" i="20"/>
  <c r="U326" i="20"/>
  <c r="T326" i="20"/>
  <c r="S326" i="20"/>
  <c r="R326" i="20"/>
  <c r="Q326" i="20"/>
  <c r="P326" i="20"/>
  <c r="W325" i="20"/>
  <c r="U325" i="20"/>
  <c r="T325" i="20"/>
  <c r="S325" i="20"/>
  <c r="R325" i="20"/>
  <c r="Q325" i="20"/>
  <c r="P325" i="20"/>
  <c r="W324" i="20"/>
  <c r="U324" i="20"/>
  <c r="T324" i="20"/>
  <c r="S324" i="20"/>
  <c r="R324" i="20"/>
  <c r="Q324" i="20"/>
  <c r="P324" i="20"/>
  <c r="W323" i="20"/>
  <c r="U323" i="20"/>
  <c r="T323" i="20"/>
  <c r="S323" i="20"/>
  <c r="R323" i="20"/>
  <c r="Q323" i="20"/>
  <c r="P323" i="20"/>
  <c r="W322" i="20"/>
  <c r="U322" i="20"/>
  <c r="T322" i="20"/>
  <c r="S322" i="20"/>
  <c r="R322" i="20"/>
  <c r="Q322" i="20"/>
  <c r="P322" i="20"/>
  <c r="W321" i="20"/>
  <c r="U321" i="20"/>
  <c r="T321" i="20"/>
  <c r="S321" i="20"/>
  <c r="R321" i="20"/>
  <c r="Q321" i="20"/>
  <c r="P321" i="20"/>
  <c r="W320" i="20"/>
  <c r="U320" i="20"/>
  <c r="T320" i="20"/>
  <c r="S320" i="20"/>
  <c r="R320" i="20"/>
  <c r="Q320" i="20"/>
  <c r="P320" i="20"/>
  <c r="W319" i="20"/>
  <c r="U319" i="20"/>
  <c r="T319" i="20"/>
  <c r="S319" i="20"/>
  <c r="R319" i="20"/>
  <c r="Q319" i="20"/>
  <c r="P319" i="20"/>
  <c r="Z319" i="20" s="1"/>
  <c r="W318" i="20"/>
  <c r="U318" i="20"/>
  <c r="T318" i="20"/>
  <c r="S318" i="20"/>
  <c r="R318" i="20"/>
  <c r="Q318" i="20"/>
  <c r="P318" i="20"/>
  <c r="W317" i="20"/>
  <c r="U317" i="20"/>
  <c r="T317" i="20"/>
  <c r="S317" i="20"/>
  <c r="R317" i="20"/>
  <c r="Q317" i="20"/>
  <c r="P317" i="20"/>
  <c r="W316" i="20"/>
  <c r="U316" i="20"/>
  <c r="T316" i="20"/>
  <c r="S316" i="20"/>
  <c r="R316" i="20"/>
  <c r="Q316" i="20"/>
  <c r="P316" i="20"/>
  <c r="W315" i="20"/>
  <c r="U315" i="20"/>
  <c r="T315" i="20"/>
  <c r="S315" i="20"/>
  <c r="R315" i="20"/>
  <c r="Q315" i="20"/>
  <c r="P315" i="20"/>
  <c r="W314" i="20"/>
  <c r="U314" i="20"/>
  <c r="T314" i="20"/>
  <c r="S314" i="20"/>
  <c r="R314" i="20"/>
  <c r="Q314" i="20"/>
  <c r="P314" i="20"/>
  <c r="W313" i="20"/>
  <c r="U313" i="20"/>
  <c r="T313" i="20"/>
  <c r="S313" i="20"/>
  <c r="R313" i="20"/>
  <c r="Q313" i="20"/>
  <c r="P313" i="20"/>
  <c r="W312" i="20"/>
  <c r="U312" i="20"/>
  <c r="T312" i="20"/>
  <c r="S312" i="20"/>
  <c r="R312" i="20"/>
  <c r="Q312" i="20"/>
  <c r="P312" i="20"/>
  <c r="W311" i="20"/>
  <c r="U311" i="20"/>
  <c r="T311" i="20"/>
  <c r="S311" i="20"/>
  <c r="R311" i="20"/>
  <c r="Q311" i="20"/>
  <c r="P311" i="20"/>
  <c r="Z311" i="20" s="1"/>
  <c r="W310" i="20"/>
  <c r="U310" i="20"/>
  <c r="T310" i="20"/>
  <c r="S310" i="20"/>
  <c r="R310" i="20"/>
  <c r="Q310" i="20"/>
  <c r="P310" i="20"/>
  <c r="W309" i="20"/>
  <c r="U309" i="20"/>
  <c r="T309" i="20"/>
  <c r="S309" i="20"/>
  <c r="R309" i="20"/>
  <c r="Q309" i="20"/>
  <c r="P309" i="20"/>
  <c r="W308" i="20"/>
  <c r="U308" i="20"/>
  <c r="T308" i="20"/>
  <c r="S308" i="20"/>
  <c r="R308" i="20"/>
  <c r="Q308" i="20"/>
  <c r="P308" i="20"/>
  <c r="W307" i="20"/>
  <c r="U307" i="20"/>
  <c r="T307" i="20"/>
  <c r="S307" i="20"/>
  <c r="R307" i="20"/>
  <c r="Q307" i="20"/>
  <c r="P307" i="20"/>
  <c r="W306" i="20"/>
  <c r="U306" i="20"/>
  <c r="T306" i="20"/>
  <c r="S306" i="20"/>
  <c r="R306" i="20"/>
  <c r="Q306" i="20"/>
  <c r="P306" i="20"/>
  <c r="W305" i="20"/>
  <c r="U305" i="20"/>
  <c r="T305" i="20"/>
  <c r="S305" i="20"/>
  <c r="R305" i="20"/>
  <c r="Q305" i="20"/>
  <c r="P305" i="20"/>
  <c r="W304" i="20"/>
  <c r="U304" i="20"/>
  <c r="T304" i="20"/>
  <c r="S304" i="20"/>
  <c r="R304" i="20"/>
  <c r="Q304" i="20"/>
  <c r="P304" i="20"/>
  <c r="W303" i="20"/>
  <c r="U303" i="20"/>
  <c r="T303" i="20"/>
  <c r="S303" i="20"/>
  <c r="R303" i="20"/>
  <c r="Q303" i="20"/>
  <c r="P303" i="20"/>
  <c r="Z303" i="20" s="1"/>
  <c r="W302" i="20"/>
  <c r="U302" i="20"/>
  <c r="T302" i="20"/>
  <c r="S302" i="20"/>
  <c r="R302" i="20"/>
  <c r="Q302" i="20"/>
  <c r="P302" i="20"/>
  <c r="W301" i="20"/>
  <c r="U301" i="20"/>
  <c r="T301" i="20"/>
  <c r="S301" i="20"/>
  <c r="R301" i="20"/>
  <c r="Q301" i="20"/>
  <c r="P301" i="20"/>
  <c r="W300" i="20"/>
  <c r="U300" i="20"/>
  <c r="T300" i="20"/>
  <c r="S300" i="20"/>
  <c r="R300" i="20"/>
  <c r="Q300" i="20"/>
  <c r="P300" i="20"/>
  <c r="W299" i="20"/>
  <c r="U299" i="20"/>
  <c r="T299" i="20"/>
  <c r="S299" i="20"/>
  <c r="R299" i="20"/>
  <c r="Q299" i="20"/>
  <c r="P299" i="20"/>
  <c r="W298" i="20"/>
  <c r="U298" i="20"/>
  <c r="T298" i="20"/>
  <c r="S298" i="20"/>
  <c r="R298" i="20"/>
  <c r="Q298" i="20"/>
  <c r="P298" i="20"/>
  <c r="W297" i="20"/>
  <c r="U297" i="20"/>
  <c r="T297" i="20"/>
  <c r="S297" i="20"/>
  <c r="R297" i="20"/>
  <c r="Q297" i="20"/>
  <c r="P297" i="20"/>
  <c r="W296" i="20"/>
  <c r="U296" i="20"/>
  <c r="T296" i="20"/>
  <c r="S296" i="20"/>
  <c r="R296" i="20"/>
  <c r="Q296" i="20"/>
  <c r="P296" i="20"/>
  <c r="W295" i="20"/>
  <c r="U295" i="20"/>
  <c r="T295" i="20"/>
  <c r="S295" i="20"/>
  <c r="R295" i="20"/>
  <c r="Q295" i="20"/>
  <c r="P295" i="20"/>
  <c r="Z295" i="20" s="1"/>
  <c r="W294" i="20"/>
  <c r="U294" i="20"/>
  <c r="T294" i="20"/>
  <c r="S294" i="20"/>
  <c r="R294" i="20"/>
  <c r="Q294" i="20"/>
  <c r="P294" i="20"/>
  <c r="W293" i="20"/>
  <c r="U293" i="20"/>
  <c r="T293" i="20"/>
  <c r="S293" i="20"/>
  <c r="R293" i="20"/>
  <c r="Q293" i="20"/>
  <c r="P293" i="20"/>
  <c r="W292" i="20"/>
  <c r="U292" i="20"/>
  <c r="T292" i="20"/>
  <c r="S292" i="20"/>
  <c r="R292" i="20"/>
  <c r="Q292" i="20"/>
  <c r="P292" i="20"/>
  <c r="W291" i="20"/>
  <c r="U291" i="20"/>
  <c r="T291" i="20"/>
  <c r="S291" i="20"/>
  <c r="R291" i="20"/>
  <c r="Q291" i="20"/>
  <c r="P291" i="20"/>
  <c r="W290" i="20"/>
  <c r="U290" i="20"/>
  <c r="T290" i="20"/>
  <c r="S290" i="20"/>
  <c r="R290" i="20"/>
  <c r="Q290" i="20"/>
  <c r="P290" i="20"/>
  <c r="E290" i="20"/>
  <c r="E289" i="20" s="1"/>
  <c r="W289" i="20"/>
  <c r="U289" i="20"/>
  <c r="T289" i="20"/>
  <c r="S289" i="20"/>
  <c r="R289" i="20"/>
  <c r="Q289" i="20"/>
  <c r="P289" i="20"/>
  <c r="W288" i="20"/>
  <c r="U288" i="20"/>
  <c r="T288" i="20"/>
  <c r="S288" i="20"/>
  <c r="R288" i="20"/>
  <c r="Q288" i="20"/>
  <c r="P288" i="20"/>
  <c r="W287" i="20"/>
  <c r="U287" i="20"/>
  <c r="T287" i="20"/>
  <c r="S287" i="20"/>
  <c r="R287" i="20"/>
  <c r="Q287" i="20"/>
  <c r="P287" i="20"/>
  <c r="Z287" i="20" s="1"/>
  <c r="W286" i="20"/>
  <c r="U286" i="20"/>
  <c r="T286" i="20"/>
  <c r="S286" i="20"/>
  <c r="R286" i="20"/>
  <c r="Q286" i="20"/>
  <c r="P286" i="20"/>
  <c r="W285" i="20"/>
  <c r="U285" i="20"/>
  <c r="T285" i="20"/>
  <c r="S285" i="20"/>
  <c r="R285" i="20"/>
  <c r="Q285" i="20"/>
  <c r="P285" i="20"/>
  <c r="W284" i="20"/>
  <c r="U284" i="20"/>
  <c r="T284" i="20"/>
  <c r="S284" i="20"/>
  <c r="R284" i="20"/>
  <c r="Q284" i="20"/>
  <c r="P284" i="20"/>
  <c r="W283" i="20"/>
  <c r="U283" i="20"/>
  <c r="T283" i="20"/>
  <c r="S283" i="20"/>
  <c r="R283" i="20"/>
  <c r="Q283" i="20"/>
  <c r="P283" i="20"/>
  <c r="W282" i="20"/>
  <c r="U282" i="20"/>
  <c r="T282" i="20"/>
  <c r="S282" i="20"/>
  <c r="R282" i="20"/>
  <c r="Q282" i="20"/>
  <c r="P282" i="20"/>
  <c r="W281" i="20"/>
  <c r="U281" i="20"/>
  <c r="T281" i="20"/>
  <c r="S281" i="20"/>
  <c r="R281" i="20"/>
  <c r="Q281" i="20"/>
  <c r="P281" i="20"/>
  <c r="W280" i="20"/>
  <c r="U280" i="20"/>
  <c r="T280" i="20"/>
  <c r="S280" i="20"/>
  <c r="R280" i="20"/>
  <c r="Q280" i="20"/>
  <c r="P280" i="20"/>
  <c r="W279" i="20"/>
  <c r="U279" i="20"/>
  <c r="T279" i="20"/>
  <c r="S279" i="20"/>
  <c r="R279" i="20"/>
  <c r="Q279" i="20"/>
  <c r="P279" i="20"/>
  <c r="Z279" i="20" s="1"/>
  <c r="W278" i="20"/>
  <c r="U278" i="20"/>
  <c r="T278" i="20"/>
  <c r="S278" i="20"/>
  <c r="R278" i="20"/>
  <c r="Q278" i="20"/>
  <c r="P278" i="20"/>
  <c r="W277" i="20"/>
  <c r="U277" i="20"/>
  <c r="T277" i="20"/>
  <c r="S277" i="20"/>
  <c r="R277" i="20"/>
  <c r="Q277" i="20"/>
  <c r="P277" i="20"/>
  <c r="W276" i="20"/>
  <c r="U276" i="20"/>
  <c r="T276" i="20"/>
  <c r="S276" i="20"/>
  <c r="R276" i="20"/>
  <c r="Q276" i="20"/>
  <c r="P276" i="20"/>
  <c r="W275" i="20"/>
  <c r="U275" i="20"/>
  <c r="T275" i="20"/>
  <c r="S275" i="20"/>
  <c r="R275" i="20"/>
  <c r="Q275" i="20"/>
  <c r="P275" i="20"/>
  <c r="W274" i="20"/>
  <c r="U274" i="20"/>
  <c r="T274" i="20"/>
  <c r="S274" i="20"/>
  <c r="R274" i="20"/>
  <c r="Q274" i="20"/>
  <c r="P274" i="20"/>
  <c r="W273" i="20"/>
  <c r="U273" i="20"/>
  <c r="T273" i="20"/>
  <c r="S273" i="20"/>
  <c r="R273" i="20"/>
  <c r="Q273" i="20"/>
  <c r="P273" i="20"/>
  <c r="W272" i="20"/>
  <c r="U272" i="20"/>
  <c r="T272" i="20"/>
  <c r="S272" i="20"/>
  <c r="R272" i="20"/>
  <c r="Q272" i="20"/>
  <c r="P272" i="20"/>
  <c r="W271" i="20"/>
  <c r="U271" i="20"/>
  <c r="T271" i="20"/>
  <c r="S271" i="20"/>
  <c r="R271" i="20"/>
  <c r="Q271" i="20"/>
  <c r="P271" i="20"/>
  <c r="Z271" i="20" s="1"/>
  <c r="W270" i="20"/>
  <c r="U270" i="20"/>
  <c r="T270" i="20"/>
  <c r="S270" i="20"/>
  <c r="R270" i="20"/>
  <c r="Q270" i="20"/>
  <c r="P270" i="20"/>
  <c r="W269" i="20"/>
  <c r="U269" i="20"/>
  <c r="T269" i="20"/>
  <c r="S269" i="20"/>
  <c r="R269" i="20"/>
  <c r="Q269" i="20"/>
  <c r="P269" i="20"/>
  <c r="W268" i="20"/>
  <c r="U268" i="20"/>
  <c r="T268" i="20"/>
  <c r="S268" i="20"/>
  <c r="R268" i="20"/>
  <c r="Q268" i="20"/>
  <c r="P268" i="20"/>
  <c r="W267" i="20"/>
  <c r="U267" i="20"/>
  <c r="T267" i="20"/>
  <c r="S267" i="20"/>
  <c r="R267" i="20"/>
  <c r="Q267" i="20"/>
  <c r="P267" i="20"/>
  <c r="W266" i="20"/>
  <c r="U266" i="20"/>
  <c r="T266" i="20"/>
  <c r="S266" i="20"/>
  <c r="R266" i="20"/>
  <c r="Q266" i="20"/>
  <c r="P266" i="20"/>
  <c r="E266" i="20"/>
  <c r="W265" i="20"/>
  <c r="U265" i="20"/>
  <c r="T265" i="20"/>
  <c r="S265" i="20"/>
  <c r="R265" i="20"/>
  <c r="Q265" i="20"/>
  <c r="P265" i="20"/>
  <c r="W264" i="20"/>
  <c r="U264" i="20"/>
  <c r="T264" i="20"/>
  <c r="S264" i="20"/>
  <c r="R264" i="20"/>
  <c r="Q264" i="20"/>
  <c r="P264" i="20"/>
  <c r="W263" i="20"/>
  <c r="U263" i="20"/>
  <c r="T263" i="20"/>
  <c r="S263" i="20"/>
  <c r="R263" i="20"/>
  <c r="Q263" i="20"/>
  <c r="P263" i="20"/>
  <c r="Z263" i="20" s="1"/>
  <c r="W262" i="20"/>
  <c r="U262" i="20"/>
  <c r="T262" i="20"/>
  <c r="S262" i="20"/>
  <c r="R262" i="20"/>
  <c r="Q262" i="20"/>
  <c r="P262" i="20"/>
  <c r="W261" i="20"/>
  <c r="U261" i="20"/>
  <c r="T261" i="20"/>
  <c r="S261" i="20"/>
  <c r="R261" i="20"/>
  <c r="Q261" i="20"/>
  <c r="P261" i="20"/>
  <c r="W260" i="20"/>
  <c r="U260" i="20"/>
  <c r="T260" i="20"/>
  <c r="S260" i="20"/>
  <c r="R260" i="20"/>
  <c r="Q260" i="20"/>
  <c r="P260" i="20"/>
  <c r="W259" i="20"/>
  <c r="U259" i="20"/>
  <c r="T259" i="20"/>
  <c r="S259" i="20"/>
  <c r="R259" i="20"/>
  <c r="Q259" i="20"/>
  <c r="P259" i="20"/>
  <c r="E259" i="20"/>
  <c r="W258" i="20"/>
  <c r="U258" i="20"/>
  <c r="T258" i="20"/>
  <c r="S258" i="20"/>
  <c r="R258" i="20"/>
  <c r="Q258" i="20"/>
  <c r="P258" i="20"/>
  <c r="E258" i="20"/>
  <c r="W257" i="20"/>
  <c r="U257" i="20"/>
  <c r="T257" i="20"/>
  <c r="S257" i="20"/>
  <c r="R257" i="20"/>
  <c r="Q257" i="20"/>
  <c r="P257" i="20"/>
  <c r="W256" i="20"/>
  <c r="U256" i="20"/>
  <c r="T256" i="20"/>
  <c r="S256" i="20"/>
  <c r="R256" i="20"/>
  <c r="Q256" i="20"/>
  <c r="P256" i="20"/>
  <c r="W255" i="20"/>
  <c r="U255" i="20"/>
  <c r="T255" i="20"/>
  <c r="S255" i="20"/>
  <c r="R255" i="20"/>
  <c r="Q255" i="20"/>
  <c r="P255" i="20"/>
  <c r="Z255" i="20" s="1"/>
  <c r="W254" i="20"/>
  <c r="U254" i="20"/>
  <c r="T254" i="20"/>
  <c r="S254" i="20"/>
  <c r="R254" i="20"/>
  <c r="Q254" i="20"/>
  <c r="P254" i="20"/>
  <c r="W253" i="20"/>
  <c r="U253" i="20"/>
  <c r="T253" i="20"/>
  <c r="S253" i="20"/>
  <c r="R253" i="20"/>
  <c r="Q253" i="20"/>
  <c r="P253" i="20"/>
  <c r="W252" i="20"/>
  <c r="U252" i="20"/>
  <c r="T252" i="20"/>
  <c r="S252" i="20"/>
  <c r="R252" i="20"/>
  <c r="Q252" i="20"/>
  <c r="P252" i="20"/>
  <c r="W251" i="20"/>
  <c r="U251" i="20"/>
  <c r="T251" i="20"/>
  <c r="S251" i="20"/>
  <c r="R251" i="20"/>
  <c r="Q251" i="20"/>
  <c r="P251" i="20"/>
  <c r="E251" i="20"/>
  <c r="W250" i="20"/>
  <c r="U250" i="20"/>
  <c r="T250" i="20"/>
  <c r="S250" i="20"/>
  <c r="R250" i="20"/>
  <c r="Q250" i="20"/>
  <c r="P250" i="20"/>
  <c r="N250" i="20"/>
  <c r="E271" i="20" s="1"/>
  <c r="E270" i="20" s="1"/>
  <c r="W249" i="20"/>
  <c r="U249" i="20"/>
  <c r="T249" i="20"/>
  <c r="S249" i="20"/>
  <c r="R249" i="20"/>
  <c r="Q249" i="20"/>
  <c r="P249" i="20"/>
  <c r="N249" i="20"/>
  <c r="W248" i="20"/>
  <c r="U248" i="20"/>
  <c r="T248" i="20"/>
  <c r="S248" i="20"/>
  <c r="Z248" i="20" s="1"/>
  <c r="R248" i="20"/>
  <c r="Q248" i="20"/>
  <c r="P248" i="20"/>
  <c r="N248" i="20"/>
  <c r="E269" i="20" s="1"/>
  <c r="E268" i="20" s="1"/>
  <c r="W247" i="20"/>
  <c r="U247" i="20"/>
  <c r="T247" i="20"/>
  <c r="S247" i="20"/>
  <c r="R247" i="20"/>
  <c r="Q247" i="20"/>
  <c r="P247" i="20"/>
  <c r="W246" i="20"/>
  <c r="U246" i="20"/>
  <c r="T246" i="20"/>
  <c r="S246" i="20"/>
  <c r="R246" i="20"/>
  <c r="Q246" i="20"/>
  <c r="Z246" i="20" s="1"/>
  <c r="P246" i="20"/>
  <c r="W245" i="20"/>
  <c r="U245" i="20"/>
  <c r="T245" i="20"/>
  <c r="S245" i="20"/>
  <c r="Z245" i="20" s="1"/>
  <c r="R245" i="20"/>
  <c r="Q245" i="20"/>
  <c r="P245" i="20"/>
  <c r="N245" i="20"/>
  <c r="E245" i="20"/>
  <c r="W244" i="20"/>
  <c r="U244" i="20"/>
  <c r="T244" i="20"/>
  <c r="S244" i="20"/>
  <c r="R244" i="20"/>
  <c r="Q244" i="20"/>
  <c r="P244" i="20"/>
  <c r="E244" i="20"/>
  <c r="W243" i="20"/>
  <c r="U243" i="20"/>
  <c r="T243" i="20"/>
  <c r="S243" i="20"/>
  <c r="Z243" i="20" s="1"/>
  <c r="R243" i="20"/>
  <c r="Q243" i="20"/>
  <c r="P243" i="20"/>
  <c r="N243" i="20"/>
  <c r="E264" i="20" s="1"/>
  <c r="E263" i="20" s="1"/>
  <c r="W242" i="20"/>
  <c r="U242" i="20"/>
  <c r="T242" i="20"/>
  <c r="S242" i="20"/>
  <c r="Z242" i="20" s="1"/>
  <c r="R242" i="20"/>
  <c r="Q242" i="20"/>
  <c r="P242" i="20"/>
  <c r="N242" i="20"/>
  <c r="W241" i="20"/>
  <c r="U241" i="20"/>
  <c r="T241" i="20"/>
  <c r="S241" i="20"/>
  <c r="R241" i="20"/>
  <c r="Q241" i="20"/>
  <c r="P241" i="20"/>
  <c r="W240" i="20"/>
  <c r="U240" i="20"/>
  <c r="T240" i="20"/>
  <c r="S240" i="20"/>
  <c r="R240" i="20"/>
  <c r="Q240" i="20"/>
  <c r="Z240" i="20" s="1"/>
  <c r="P240" i="20"/>
  <c r="W239" i="20"/>
  <c r="U239" i="20"/>
  <c r="T239" i="20"/>
  <c r="S239" i="20"/>
  <c r="Z239" i="20" s="1"/>
  <c r="R239" i="20"/>
  <c r="Q239" i="20"/>
  <c r="P239" i="20"/>
  <c r="N239" i="20"/>
  <c r="W238" i="20"/>
  <c r="U238" i="20"/>
  <c r="T238" i="20"/>
  <c r="S238" i="20"/>
  <c r="Z238" i="20" s="1"/>
  <c r="R238" i="20"/>
  <c r="Q238" i="20"/>
  <c r="P238" i="20"/>
  <c r="N238" i="20"/>
  <c r="W237" i="20"/>
  <c r="U237" i="20"/>
  <c r="T237" i="20"/>
  <c r="S237" i="20"/>
  <c r="R237" i="20"/>
  <c r="Q237" i="20"/>
  <c r="P237" i="20"/>
  <c r="W236" i="20"/>
  <c r="U236" i="20"/>
  <c r="T236" i="20"/>
  <c r="S236" i="20"/>
  <c r="R236" i="20"/>
  <c r="Q236" i="20"/>
  <c r="Z236" i="20" s="1"/>
  <c r="P236" i="20"/>
  <c r="W235" i="20"/>
  <c r="U235" i="20"/>
  <c r="T235" i="20"/>
  <c r="S235" i="20"/>
  <c r="Z235" i="20" s="1"/>
  <c r="R235" i="20"/>
  <c r="Q235" i="20"/>
  <c r="P235" i="20"/>
  <c r="N235" i="20"/>
  <c r="E256" i="20" s="1"/>
  <c r="W234" i="20"/>
  <c r="U234" i="20"/>
  <c r="T234" i="20"/>
  <c r="S234" i="20"/>
  <c r="Z234" i="20" s="1"/>
  <c r="R234" i="20"/>
  <c r="Q234" i="20"/>
  <c r="P234" i="20"/>
  <c r="N234" i="20"/>
  <c r="W233" i="20"/>
  <c r="U233" i="20"/>
  <c r="T233" i="20"/>
  <c r="S233" i="20"/>
  <c r="R233" i="20"/>
  <c r="Q233" i="20"/>
  <c r="P233" i="20"/>
  <c r="W232" i="20"/>
  <c r="U232" i="20"/>
  <c r="T232" i="20"/>
  <c r="S232" i="20"/>
  <c r="R232" i="20"/>
  <c r="Q232" i="20"/>
  <c r="Z232" i="20" s="1"/>
  <c r="P232" i="20"/>
  <c r="W231" i="20"/>
  <c r="U231" i="20"/>
  <c r="T231" i="20"/>
  <c r="S231" i="20"/>
  <c r="Z231" i="20" s="1"/>
  <c r="R231" i="20"/>
  <c r="Q231" i="20"/>
  <c r="P231" i="20"/>
  <c r="N231" i="20"/>
  <c r="E252" i="20" s="1"/>
  <c r="W230" i="20"/>
  <c r="U230" i="20"/>
  <c r="T230" i="20"/>
  <c r="S230" i="20"/>
  <c r="Z230" i="20" s="1"/>
  <c r="R230" i="20"/>
  <c r="Q230" i="20"/>
  <c r="P230" i="20"/>
  <c r="N230" i="20"/>
  <c r="W229" i="20"/>
  <c r="U229" i="20"/>
  <c r="T229" i="20"/>
  <c r="S229" i="20"/>
  <c r="R229" i="20"/>
  <c r="Q229" i="20"/>
  <c r="P229" i="20"/>
  <c r="W228" i="20"/>
  <c r="U228" i="20"/>
  <c r="T228" i="20"/>
  <c r="S228" i="20"/>
  <c r="R228" i="20"/>
  <c r="Q228" i="20"/>
  <c r="Z228" i="20" s="1"/>
  <c r="P228" i="20"/>
  <c r="W227" i="20"/>
  <c r="U227" i="20"/>
  <c r="T227" i="20"/>
  <c r="S227" i="20"/>
  <c r="Z227" i="20" s="1"/>
  <c r="R227" i="20"/>
  <c r="Q227" i="20"/>
  <c r="P227" i="20"/>
  <c r="N227" i="20"/>
  <c r="E248" i="20" s="1"/>
  <c r="W226" i="20"/>
  <c r="U226" i="20"/>
  <c r="T226" i="20"/>
  <c r="S226" i="20"/>
  <c r="Z226" i="20" s="1"/>
  <c r="R226" i="20"/>
  <c r="Q226" i="20"/>
  <c r="P226" i="20"/>
  <c r="N226" i="20"/>
  <c r="E247" i="20" s="1"/>
  <c r="W225" i="20"/>
  <c r="U225" i="20"/>
  <c r="T225" i="20"/>
  <c r="S225" i="20"/>
  <c r="R225" i="20"/>
  <c r="Q225" i="20"/>
  <c r="P225" i="20"/>
  <c r="W224" i="20"/>
  <c r="U224" i="20"/>
  <c r="T224" i="20"/>
  <c r="S224" i="20"/>
  <c r="R224" i="20"/>
  <c r="Q224" i="20"/>
  <c r="Z224" i="20" s="1"/>
  <c r="P224" i="20"/>
  <c r="W223" i="20"/>
  <c r="U223" i="20"/>
  <c r="T223" i="20"/>
  <c r="S223" i="20"/>
  <c r="Z223" i="20" s="1"/>
  <c r="R223" i="20"/>
  <c r="Q223" i="20"/>
  <c r="P223" i="20"/>
  <c r="N223" i="20"/>
  <c r="W222" i="20"/>
  <c r="U222" i="20"/>
  <c r="T222" i="20"/>
  <c r="S222" i="20"/>
  <c r="Z222" i="20" s="1"/>
  <c r="R222" i="20"/>
  <c r="Q222" i="20"/>
  <c r="P222" i="20"/>
  <c r="N222" i="20"/>
  <c r="E241" i="20" s="1"/>
  <c r="E240" i="20" s="1"/>
  <c r="W221" i="20"/>
  <c r="U221" i="20"/>
  <c r="T221" i="20"/>
  <c r="S221" i="20"/>
  <c r="R221" i="20"/>
  <c r="Q221" i="20"/>
  <c r="P221" i="20"/>
  <c r="W220" i="20"/>
  <c r="U220" i="20"/>
  <c r="T220" i="20"/>
  <c r="S220" i="20"/>
  <c r="R220" i="20"/>
  <c r="Q220" i="20"/>
  <c r="Z220" i="20" s="1"/>
  <c r="P220" i="20"/>
  <c r="W219" i="20"/>
  <c r="U219" i="20"/>
  <c r="T219" i="20"/>
  <c r="S219" i="20"/>
  <c r="Z219" i="20" s="1"/>
  <c r="R219" i="20"/>
  <c r="Q219" i="20"/>
  <c r="P219" i="20"/>
  <c r="N219" i="20"/>
  <c r="W218" i="20"/>
  <c r="U218" i="20"/>
  <c r="T218" i="20"/>
  <c r="S218" i="20"/>
  <c r="Z218" i="20" s="1"/>
  <c r="R218" i="20"/>
  <c r="Q218" i="20"/>
  <c r="P218" i="20"/>
  <c r="N218" i="20"/>
  <c r="E237" i="20" s="1"/>
  <c r="E236" i="20" s="1"/>
  <c r="W217" i="20"/>
  <c r="U217" i="20"/>
  <c r="T217" i="20"/>
  <c r="S217" i="20"/>
  <c r="R217" i="20"/>
  <c r="Q217" i="20"/>
  <c r="P217" i="20"/>
  <c r="W216" i="20"/>
  <c r="U216" i="20"/>
  <c r="T216" i="20"/>
  <c r="S216" i="20"/>
  <c r="R216" i="20"/>
  <c r="Q216" i="20"/>
  <c r="Z216" i="20" s="1"/>
  <c r="P216" i="20"/>
  <c r="W215" i="20"/>
  <c r="U215" i="20"/>
  <c r="T215" i="20"/>
  <c r="S215" i="20"/>
  <c r="Z215" i="20" s="1"/>
  <c r="R215" i="20"/>
  <c r="Q215" i="20"/>
  <c r="P215" i="20"/>
  <c r="N215" i="20"/>
  <c r="W214" i="20"/>
  <c r="U214" i="20"/>
  <c r="T214" i="20"/>
  <c r="S214" i="20"/>
  <c r="Z214" i="20" s="1"/>
  <c r="R214" i="20"/>
  <c r="Q214" i="20"/>
  <c r="P214" i="20"/>
  <c r="N214" i="20"/>
  <c r="E233" i="20" s="1"/>
  <c r="E232" i="20" s="1"/>
  <c r="W213" i="20"/>
  <c r="U213" i="20"/>
  <c r="T213" i="20"/>
  <c r="S213" i="20"/>
  <c r="R213" i="20"/>
  <c r="Q213" i="20"/>
  <c r="P213" i="20"/>
  <c r="W212" i="20"/>
  <c r="U212" i="20"/>
  <c r="T212" i="20"/>
  <c r="S212" i="20"/>
  <c r="R212" i="20"/>
  <c r="Q212" i="20"/>
  <c r="Z212" i="20" s="1"/>
  <c r="P212" i="20"/>
  <c r="W211" i="20"/>
  <c r="U211" i="20"/>
  <c r="T211" i="20"/>
  <c r="S211" i="20"/>
  <c r="Z211" i="20" s="1"/>
  <c r="R211" i="20"/>
  <c r="Q211" i="20"/>
  <c r="P211" i="20"/>
  <c r="N211" i="20"/>
  <c r="W210" i="20"/>
  <c r="U210" i="20"/>
  <c r="T210" i="20"/>
  <c r="S210" i="20"/>
  <c r="Z210" i="20" s="1"/>
  <c r="R210" i="20"/>
  <c r="Q210" i="20"/>
  <c r="P210" i="20"/>
  <c r="N210" i="20"/>
  <c r="W209" i="20"/>
  <c r="U209" i="20"/>
  <c r="T209" i="20"/>
  <c r="S209" i="20"/>
  <c r="R209" i="20"/>
  <c r="Q209" i="20"/>
  <c r="P209" i="20"/>
  <c r="W208" i="20"/>
  <c r="U208" i="20"/>
  <c r="T208" i="20"/>
  <c r="S208" i="20"/>
  <c r="R208" i="20"/>
  <c r="Q208" i="20"/>
  <c r="Z208" i="20" s="1"/>
  <c r="P208" i="20"/>
  <c r="W207" i="20"/>
  <c r="U207" i="20"/>
  <c r="T207" i="20"/>
  <c r="S207" i="20"/>
  <c r="Z207" i="20" s="1"/>
  <c r="R207" i="20"/>
  <c r="Q207" i="20"/>
  <c r="P207" i="20"/>
  <c r="W206" i="20"/>
  <c r="U206" i="20"/>
  <c r="T206" i="20"/>
  <c r="S206" i="20"/>
  <c r="Z206" i="20" s="1"/>
  <c r="R206" i="20"/>
  <c r="Q206" i="20"/>
  <c r="P206" i="20"/>
  <c r="N206" i="20"/>
  <c r="E225" i="20" s="1"/>
  <c r="W205" i="20"/>
  <c r="U205" i="20"/>
  <c r="T205" i="20"/>
  <c r="S205" i="20"/>
  <c r="R205" i="20"/>
  <c r="Q205" i="20"/>
  <c r="P205" i="20"/>
  <c r="W204" i="20"/>
  <c r="U204" i="20"/>
  <c r="T204" i="20"/>
  <c r="S204" i="20"/>
  <c r="R204" i="20"/>
  <c r="Q204" i="20"/>
  <c r="Z204" i="20" s="1"/>
  <c r="P204" i="20"/>
  <c r="W203" i="20"/>
  <c r="U203" i="20"/>
  <c r="T203" i="20"/>
  <c r="S203" i="20"/>
  <c r="Z203" i="20" s="1"/>
  <c r="R203" i="20"/>
  <c r="Q203" i="20"/>
  <c r="P203" i="20"/>
  <c r="N203" i="20"/>
  <c r="W202" i="20"/>
  <c r="U202" i="20"/>
  <c r="T202" i="20"/>
  <c r="S202" i="20"/>
  <c r="Z202" i="20" s="1"/>
  <c r="R202" i="20"/>
  <c r="Q202" i="20"/>
  <c r="P202" i="20"/>
  <c r="N202" i="20"/>
  <c r="E221" i="20" s="1"/>
  <c r="E220" i="20" s="1"/>
  <c r="W201" i="20"/>
  <c r="U201" i="20"/>
  <c r="T201" i="20"/>
  <c r="S201" i="20"/>
  <c r="R201" i="20"/>
  <c r="Q201" i="20"/>
  <c r="P201" i="20"/>
  <c r="W200" i="20"/>
  <c r="U200" i="20"/>
  <c r="T200" i="20"/>
  <c r="S200" i="20"/>
  <c r="R200" i="20"/>
  <c r="Q200" i="20"/>
  <c r="Z200" i="20" s="1"/>
  <c r="P200" i="20"/>
  <c r="W199" i="20"/>
  <c r="U199" i="20"/>
  <c r="T199" i="20"/>
  <c r="S199" i="20"/>
  <c r="Z199" i="20" s="1"/>
  <c r="R199" i="20"/>
  <c r="Q199" i="20"/>
  <c r="P199" i="20"/>
  <c r="N199" i="20"/>
  <c r="W198" i="20"/>
  <c r="U198" i="20"/>
  <c r="T198" i="20"/>
  <c r="S198" i="20"/>
  <c r="Z198" i="20" s="1"/>
  <c r="R198" i="20"/>
  <c r="Q198" i="20"/>
  <c r="P198" i="20"/>
  <c r="N198" i="20"/>
  <c r="E217" i="20" s="1"/>
  <c r="E216" i="20" s="1"/>
  <c r="W197" i="20"/>
  <c r="U197" i="20"/>
  <c r="T197" i="20"/>
  <c r="S197" i="20"/>
  <c r="R197" i="20"/>
  <c r="Q197" i="20"/>
  <c r="P197" i="20"/>
  <c r="W196" i="20"/>
  <c r="U196" i="20"/>
  <c r="T196" i="20"/>
  <c r="S196" i="20"/>
  <c r="R196" i="20"/>
  <c r="Q196" i="20"/>
  <c r="Z196" i="20" s="1"/>
  <c r="P196" i="20"/>
  <c r="W195" i="20"/>
  <c r="U195" i="20"/>
  <c r="T195" i="20"/>
  <c r="S195" i="20"/>
  <c r="Z195" i="20" s="1"/>
  <c r="R195" i="20"/>
  <c r="Q195" i="20"/>
  <c r="P195" i="20"/>
  <c r="N195" i="20"/>
  <c r="W194" i="20"/>
  <c r="U194" i="20"/>
  <c r="T194" i="20"/>
  <c r="S194" i="20"/>
  <c r="Z194" i="20" s="1"/>
  <c r="R194" i="20"/>
  <c r="Q194" i="20"/>
  <c r="P194" i="20"/>
  <c r="N194" i="20"/>
  <c r="E213" i="20" s="1"/>
  <c r="E212" i="20" s="1"/>
  <c r="W193" i="20"/>
  <c r="U193" i="20"/>
  <c r="T193" i="20"/>
  <c r="S193" i="20"/>
  <c r="R193" i="20"/>
  <c r="Q193" i="20"/>
  <c r="P193" i="20"/>
  <c r="W192" i="20"/>
  <c r="U192" i="20"/>
  <c r="T192" i="20"/>
  <c r="S192" i="20"/>
  <c r="R192" i="20"/>
  <c r="Q192" i="20"/>
  <c r="Z192" i="20" s="1"/>
  <c r="P192" i="20"/>
  <c r="W191" i="20"/>
  <c r="U191" i="20"/>
  <c r="T191" i="20"/>
  <c r="S191" i="20"/>
  <c r="Z191" i="20" s="1"/>
  <c r="R191" i="20"/>
  <c r="Q191" i="20"/>
  <c r="P191" i="20"/>
  <c r="W190" i="20"/>
  <c r="U190" i="20"/>
  <c r="T190" i="20"/>
  <c r="S190" i="20"/>
  <c r="Z190" i="20" s="1"/>
  <c r="R190" i="20"/>
  <c r="Q190" i="20"/>
  <c r="P190" i="20"/>
  <c r="N190" i="20"/>
  <c r="E209" i="20" s="1"/>
  <c r="W189" i="20"/>
  <c r="U189" i="20"/>
  <c r="T189" i="20"/>
  <c r="S189" i="20"/>
  <c r="R189" i="20"/>
  <c r="Q189" i="20"/>
  <c r="P189" i="20"/>
  <c r="W188" i="20"/>
  <c r="U188" i="20"/>
  <c r="T188" i="20"/>
  <c r="S188" i="20"/>
  <c r="R188" i="20"/>
  <c r="Q188" i="20"/>
  <c r="Z188" i="20" s="1"/>
  <c r="P188" i="20"/>
  <c r="W187" i="20"/>
  <c r="U187" i="20"/>
  <c r="T187" i="20"/>
  <c r="S187" i="20"/>
  <c r="Z187" i="20" s="1"/>
  <c r="R187" i="20"/>
  <c r="Q187" i="20"/>
  <c r="P187" i="20"/>
  <c r="N187" i="20"/>
  <c r="W186" i="20"/>
  <c r="U186" i="20"/>
  <c r="T186" i="20"/>
  <c r="S186" i="20"/>
  <c r="Z186" i="20" s="1"/>
  <c r="R186" i="20"/>
  <c r="Q186" i="20"/>
  <c r="P186" i="20"/>
  <c r="N186" i="20"/>
  <c r="E205" i="20" s="1"/>
  <c r="E204" i="20" s="1"/>
  <c r="W185" i="20"/>
  <c r="U185" i="20"/>
  <c r="T185" i="20"/>
  <c r="S185" i="20"/>
  <c r="R185" i="20"/>
  <c r="Q185" i="20"/>
  <c r="P185" i="20"/>
  <c r="W184" i="20"/>
  <c r="U184" i="20"/>
  <c r="T184" i="20"/>
  <c r="S184" i="20"/>
  <c r="R184" i="20"/>
  <c r="Q184" i="20"/>
  <c r="Z184" i="20" s="1"/>
  <c r="P184" i="20"/>
  <c r="W183" i="20"/>
  <c r="U183" i="20"/>
  <c r="T183" i="20"/>
  <c r="S183" i="20"/>
  <c r="Z183" i="20" s="1"/>
  <c r="R183" i="20"/>
  <c r="Q183" i="20"/>
  <c r="P183" i="20"/>
  <c r="N183" i="20"/>
  <c r="W182" i="20"/>
  <c r="U182" i="20"/>
  <c r="T182" i="20"/>
  <c r="S182" i="20"/>
  <c r="Z182" i="20" s="1"/>
  <c r="R182" i="20"/>
  <c r="Q182" i="20"/>
  <c r="P182" i="20"/>
  <c r="N182" i="20"/>
  <c r="E201" i="20" s="1"/>
  <c r="E200" i="20" s="1"/>
  <c r="W181" i="20"/>
  <c r="U181" i="20"/>
  <c r="T181" i="20"/>
  <c r="S181" i="20"/>
  <c r="R181" i="20"/>
  <c r="Q181" i="20"/>
  <c r="P181" i="20"/>
  <c r="W180" i="20"/>
  <c r="U180" i="20"/>
  <c r="T180" i="20"/>
  <c r="S180" i="20"/>
  <c r="R180" i="20"/>
  <c r="Q180" i="20"/>
  <c r="Z180" i="20" s="1"/>
  <c r="P180" i="20"/>
  <c r="W179" i="20"/>
  <c r="U179" i="20"/>
  <c r="T179" i="20"/>
  <c r="S179" i="20"/>
  <c r="Z179" i="20" s="1"/>
  <c r="R179" i="20"/>
  <c r="Q179" i="20"/>
  <c r="P179" i="20"/>
  <c r="N179" i="20"/>
  <c r="W178" i="20"/>
  <c r="U178" i="20"/>
  <c r="T178" i="20"/>
  <c r="S178" i="20"/>
  <c r="Z178" i="20" s="1"/>
  <c r="R178" i="20"/>
  <c r="Q178" i="20"/>
  <c r="P178" i="20"/>
  <c r="N178" i="20"/>
  <c r="E197" i="20" s="1"/>
  <c r="E196" i="20" s="1"/>
  <c r="W177" i="20"/>
  <c r="U177" i="20"/>
  <c r="T177" i="20"/>
  <c r="S177" i="20"/>
  <c r="R177" i="20"/>
  <c r="Q177" i="20"/>
  <c r="P177" i="20"/>
  <c r="W176" i="20"/>
  <c r="U176" i="20"/>
  <c r="T176" i="20"/>
  <c r="S176" i="20"/>
  <c r="R176" i="20"/>
  <c r="Q176" i="20"/>
  <c r="P176" i="20"/>
  <c r="Z176" i="20" s="1"/>
  <c r="W175" i="20"/>
  <c r="U175" i="20"/>
  <c r="T175" i="20"/>
  <c r="S175" i="20"/>
  <c r="Z175" i="20" s="1"/>
  <c r="R175" i="20"/>
  <c r="Q175" i="20"/>
  <c r="P175" i="20"/>
  <c r="N175" i="20"/>
  <c r="W174" i="20"/>
  <c r="U174" i="20"/>
  <c r="T174" i="20"/>
  <c r="S174" i="20"/>
  <c r="R174" i="20"/>
  <c r="Q174" i="20"/>
  <c r="P174" i="20"/>
  <c r="W173" i="20"/>
  <c r="U173" i="20"/>
  <c r="T173" i="20"/>
  <c r="S173" i="20"/>
  <c r="R173" i="20"/>
  <c r="Q173" i="20"/>
  <c r="P173" i="20"/>
  <c r="W172" i="20"/>
  <c r="U172" i="20"/>
  <c r="T172" i="20"/>
  <c r="S172" i="20"/>
  <c r="R172" i="20"/>
  <c r="Q172" i="20"/>
  <c r="P172" i="20"/>
  <c r="W171" i="20"/>
  <c r="U171" i="20"/>
  <c r="T171" i="20"/>
  <c r="S171" i="20"/>
  <c r="R171" i="20"/>
  <c r="Q171" i="20"/>
  <c r="P171" i="20"/>
  <c r="W170" i="20"/>
  <c r="U170" i="20"/>
  <c r="T170" i="20"/>
  <c r="S170" i="20"/>
  <c r="Z170" i="20" s="1"/>
  <c r="R170" i="20"/>
  <c r="Q170" i="20"/>
  <c r="P170" i="20"/>
  <c r="N170" i="20"/>
  <c r="E189" i="20" s="1"/>
  <c r="E188" i="20" s="1"/>
  <c r="W169" i="20"/>
  <c r="U169" i="20"/>
  <c r="T169" i="20"/>
  <c r="S169" i="20"/>
  <c r="Z169" i="20" s="1"/>
  <c r="R169" i="20"/>
  <c r="Q169" i="20"/>
  <c r="P169" i="20"/>
  <c r="N169" i="20"/>
  <c r="W168" i="20"/>
  <c r="U168" i="20"/>
  <c r="T168" i="20"/>
  <c r="S168" i="20"/>
  <c r="R168" i="20"/>
  <c r="Q168" i="20"/>
  <c r="P168" i="20"/>
  <c r="Z168" i="20" s="1"/>
  <c r="W167" i="20"/>
  <c r="U167" i="20"/>
  <c r="T167" i="20"/>
  <c r="S167" i="20"/>
  <c r="Z167" i="20" s="1"/>
  <c r="R167" i="20"/>
  <c r="Q167" i="20"/>
  <c r="P167" i="20"/>
  <c r="N167" i="20"/>
  <c r="E186" i="20" s="1"/>
  <c r="E185" i="20" s="1"/>
  <c r="W166" i="20"/>
  <c r="U166" i="20"/>
  <c r="T166" i="20"/>
  <c r="S166" i="20"/>
  <c r="R166" i="20"/>
  <c r="Q166" i="20"/>
  <c r="P166" i="20"/>
  <c r="W165" i="20"/>
  <c r="U165" i="20"/>
  <c r="T165" i="20"/>
  <c r="S165" i="20"/>
  <c r="R165" i="20"/>
  <c r="Q165" i="20"/>
  <c r="P165" i="20"/>
  <c r="W164" i="20"/>
  <c r="U164" i="20"/>
  <c r="T164" i="20"/>
  <c r="S164" i="20"/>
  <c r="R164" i="20"/>
  <c r="Q164" i="20"/>
  <c r="P164" i="20"/>
  <c r="W163" i="20"/>
  <c r="U163" i="20"/>
  <c r="T163" i="20"/>
  <c r="S163" i="20"/>
  <c r="R163" i="20"/>
  <c r="Q163" i="20"/>
  <c r="P163" i="20"/>
  <c r="W162" i="20"/>
  <c r="U162" i="20"/>
  <c r="T162" i="20"/>
  <c r="S162" i="20"/>
  <c r="Z162" i="20" s="1"/>
  <c r="R162" i="20"/>
  <c r="Q162" i="20"/>
  <c r="P162" i="20"/>
  <c r="N162" i="20"/>
  <c r="W161" i="20"/>
  <c r="U161" i="20"/>
  <c r="T161" i="20"/>
  <c r="S161" i="20"/>
  <c r="Z161" i="20" s="1"/>
  <c r="R161" i="20"/>
  <c r="Q161" i="20"/>
  <c r="P161" i="20"/>
  <c r="N161" i="20"/>
  <c r="W160" i="20"/>
  <c r="U160" i="20"/>
  <c r="T160" i="20"/>
  <c r="S160" i="20"/>
  <c r="R160" i="20"/>
  <c r="Q160" i="20"/>
  <c r="P160" i="20"/>
  <c r="Z160" i="20" s="1"/>
  <c r="W159" i="20"/>
  <c r="U159" i="20"/>
  <c r="T159" i="20"/>
  <c r="S159" i="20"/>
  <c r="Z159" i="20" s="1"/>
  <c r="R159" i="20"/>
  <c r="Q159" i="20"/>
  <c r="P159" i="20"/>
  <c r="N159" i="20"/>
  <c r="W158" i="20"/>
  <c r="U158" i="20"/>
  <c r="T158" i="20"/>
  <c r="S158" i="20"/>
  <c r="R158" i="20"/>
  <c r="Q158" i="20"/>
  <c r="P158" i="20"/>
  <c r="W157" i="20"/>
  <c r="U157" i="20"/>
  <c r="T157" i="20"/>
  <c r="S157" i="20"/>
  <c r="R157" i="20"/>
  <c r="Q157" i="20"/>
  <c r="P157" i="20"/>
  <c r="W156" i="20"/>
  <c r="U156" i="20"/>
  <c r="T156" i="20"/>
  <c r="S156" i="20"/>
  <c r="R156" i="20"/>
  <c r="Q156" i="20"/>
  <c r="P156" i="20"/>
  <c r="W155" i="20"/>
  <c r="U155" i="20"/>
  <c r="T155" i="20"/>
  <c r="S155" i="20"/>
  <c r="R155" i="20"/>
  <c r="Q155" i="20"/>
  <c r="P155" i="20"/>
  <c r="W154" i="20"/>
  <c r="U154" i="20"/>
  <c r="T154" i="20"/>
  <c r="S154" i="20"/>
  <c r="Z154" i="20" s="1"/>
  <c r="R154" i="20"/>
  <c r="Q154" i="20"/>
  <c r="P154" i="20"/>
  <c r="N154" i="20"/>
  <c r="E173" i="20" s="1"/>
  <c r="E172" i="20" s="1"/>
  <c r="W153" i="20"/>
  <c r="U153" i="20"/>
  <c r="T153" i="20"/>
  <c r="S153" i="20"/>
  <c r="Z153" i="20" s="1"/>
  <c r="R153" i="20"/>
  <c r="Q153" i="20"/>
  <c r="P153" i="20"/>
  <c r="N153" i="20"/>
  <c r="W152" i="20"/>
  <c r="U152" i="20"/>
  <c r="T152" i="20"/>
  <c r="S152" i="20"/>
  <c r="R152" i="20"/>
  <c r="Q152" i="20"/>
  <c r="P152" i="20"/>
  <c r="Z152" i="20" s="1"/>
  <c r="W151" i="20"/>
  <c r="U151" i="20"/>
  <c r="T151" i="20"/>
  <c r="S151" i="20"/>
  <c r="Z151" i="20" s="1"/>
  <c r="R151" i="20"/>
  <c r="Q151" i="20"/>
  <c r="P151" i="20"/>
  <c r="N151" i="20"/>
  <c r="W150" i="20"/>
  <c r="U150" i="20"/>
  <c r="T150" i="20"/>
  <c r="S150" i="20"/>
  <c r="R150" i="20"/>
  <c r="Q150" i="20"/>
  <c r="P150" i="20"/>
  <c r="W149" i="20"/>
  <c r="U149" i="20"/>
  <c r="T149" i="20"/>
  <c r="S149" i="20"/>
  <c r="R149" i="20"/>
  <c r="Q149" i="20"/>
  <c r="P149" i="20"/>
  <c r="W148" i="20"/>
  <c r="U148" i="20"/>
  <c r="T148" i="20"/>
  <c r="S148" i="20"/>
  <c r="R148" i="20"/>
  <c r="Q148" i="20"/>
  <c r="P148" i="20"/>
  <c r="W147" i="20"/>
  <c r="U147" i="20"/>
  <c r="T147" i="20"/>
  <c r="S147" i="20"/>
  <c r="R147" i="20"/>
  <c r="Q147" i="20"/>
  <c r="P147" i="20"/>
  <c r="W146" i="20"/>
  <c r="U146" i="20"/>
  <c r="T146" i="20"/>
  <c r="S146" i="20"/>
  <c r="Z146" i="20" s="1"/>
  <c r="R146" i="20"/>
  <c r="Q146" i="20"/>
  <c r="P146" i="20"/>
  <c r="W145" i="20"/>
  <c r="U145" i="20"/>
  <c r="T145" i="20"/>
  <c r="S145" i="20"/>
  <c r="Z145" i="20" s="1"/>
  <c r="R145" i="20"/>
  <c r="Q145" i="20"/>
  <c r="P145" i="20"/>
  <c r="N145" i="20"/>
  <c r="W144" i="20"/>
  <c r="U144" i="20"/>
  <c r="T144" i="20"/>
  <c r="S144" i="20"/>
  <c r="R144" i="20"/>
  <c r="Q144" i="20"/>
  <c r="P144" i="20"/>
  <c r="Z144" i="20" s="1"/>
  <c r="W143" i="20"/>
  <c r="U143" i="20"/>
  <c r="T143" i="20"/>
  <c r="S143" i="20"/>
  <c r="Z143" i="20" s="1"/>
  <c r="R143" i="20"/>
  <c r="Q143" i="20"/>
  <c r="P143" i="20"/>
  <c r="N143" i="20"/>
  <c r="E162" i="20" s="1"/>
  <c r="E161" i="20" s="1"/>
  <c r="W142" i="20"/>
  <c r="U142" i="20"/>
  <c r="T142" i="20"/>
  <c r="S142" i="20"/>
  <c r="R142" i="20"/>
  <c r="Q142" i="20"/>
  <c r="P142" i="20"/>
  <c r="W141" i="20"/>
  <c r="U141" i="20"/>
  <c r="T141" i="20"/>
  <c r="S141" i="20"/>
  <c r="R141" i="20"/>
  <c r="Q141" i="20"/>
  <c r="P141" i="20"/>
  <c r="W140" i="20"/>
  <c r="U140" i="20"/>
  <c r="T140" i="20"/>
  <c r="S140" i="20"/>
  <c r="R140" i="20"/>
  <c r="Q140" i="20"/>
  <c r="P140" i="20"/>
  <c r="W139" i="20"/>
  <c r="U139" i="20"/>
  <c r="T139" i="20"/>
  <c r="S139" i="20"/>
  <c r="R139" i="20"/>
  <c r="Q139" i="20"/>
  <c r="P139" i="20"/>
  <c r="W138" i="20"/>
  <c r="U138" i="20"/>
  <c r="T138" i="20"/>
  <c r="S138" i="20"/>
  <c r="Z138" i="20" s="1"/>
  <c r="R138" i="20"/>
  <c r="Q138" i="20"/>
  <c r="P138" i="20"/>
  <c r="N138" i="20"/>
  <c r="W137" i="20"/>
  <c r="U137" i="20"/>
  <c r="T137" i="20"/>
  <c r="S137" i="20"/>
  <c r="R137" i="20"/>
  <c r="Q137" i="20"/>
  <c r="P137" i="20"/>
  <c r="W136" i="20"/>
  <c r="U136" i="20"/>
  <c r="T136" i="20"/>
  <c r="S136" i="20"/>
  <c r="Z136" i="20" s="1"/>
  <c r="R136" i="20"/>
  <c r="Q136" i="20"/>
  <c r="P136" i="20"/>
  <c r="N136" i="20"/>
  <c r="W135" i="20"/>
  <c r="U135" i="20"/>
  <c r="T135" i="20"/>
  <c r="S135" i="20"/>
  <c r="R135" i="20"/>
  <c r="Q135" i="20"/>
  <c r="P135" i="20"/>
  <c r="W134" i="20"/>
  <c r="U134" i="20"/>
  <c r="T134" i="20"/>
  <c r="S134" i="20"/>
  <c r="Z134" i="20" s="1"/>
  <c r="R134" i="20"/>
  <c r="Q134" i="20"/>
  <c r="P134" i="20"/>
  <c r="N134" i="20"/>
  <c r="E153" i="20" s="1"/>
  <c r="W133" i="20"/>
  <c r="U133" i="20"/>
  <c r="T133" i="20"/>
  <c r="S133" i="20"/>
  <c r="R133" i="20"/>
  <c r="Q133" i="20"/>
  <c r="P133" i="20"/>
  <c r="W132" i="20"/>
  <c r="U132" i="20"/>
  <c r="T132" i="20"/>
  <c r="S132" i="20"/>
  <c r="Z132" i="20" s="1"/>
  <c r="R132" i="20"/>
  <c r="Q132" i="20"/>
  <c r="P132" i="20"/>
  <c r="N132" i="20"/>
  <c r="E151" i="20" s="1"/>
  <c r="E150" i="20" s="1"/>
  <c r="W131" i="20"/>
  <c r="U131" i="20"/>
  <c r="T131" i="20"/>
  <c r="S131" i="20"/>
  <c r="R131" i="20"/>
  <c r="Q131" i="20"/>
  <c r="P131" i="20"/>
  <c r="W130" i="20"/>
  <c r="U130" i="20"/>
  <c r="T130" i="20"/>
  <c r="S130" i="20"/>
  <c r="R130" i="20"/>
  <c r="Z130" i="20" s="1"/>
  <c r="Q130" i="20"/>
  <c r="P130" i="20"/>
  <c r="W129" i="20"/>
  <c r="U129" i="20"/>
  <c r="T129" i="20"/>
  <c r="S129" i="20"/>
  <c r="R129" i="20"/>
  <c r="Q129" i="20"/>
  <c r="P129" i="20"/>
  <c r="W128" i="20"/>
  <c r="U128" i="20"/>
  <c r="T128" i="20"/>
  <c r="S128" i="20"/>
  <c r="Z128" i="20" s="1"/>
  <c r="R128" i="20"/>
  <c r="Q128" i="20"/>
  <c r="P128" i="20"/>
  <c r="N128" i="20"/>
  <c r="W127" i="20"/>
  <c r="U127" i="20"/>
  <c r="T127" i="20"/>
  <c r="S127" i="20"/>
  <c r="R127" i="20"/>
  <c r="Q127" i="20"/>
  <c r="P127" i="20"/>
  <c r="W126" i="20"/>
  <c r="U126" i="20"/>
  <c r="T126" i="20"/>
  <c r="S126" i="20"/>
  <c r="R126" i="20"/>
  <c r="Z126" i="20" s="1"/>
  <c r="Q126" i="20"/>
  <c r="P126" i="20"/>
  <c r="W125" i="20"/>
  <c r="U125" i="20"/>
  <c r="T125" i="20"/>
  <c r="S125" i="20"/>
  <c r="R125" i="20"/>
  <c r="Q125" i="20"/>
  <c r="P125" i="20"/>
  <c r="E125" i="20"/>
  <c r="W124" i="20"/>
  <c r="U124" i="20"/>
  <c r="T124" i="20"/>
  <c r="S124" i="20"/>
  <c r="R124" i="20"/>
  <c r="Z124" i="20" s="1"/>
  <c r="Q124" i="20"/>
  <c r="P124" i="20"/>
  <c r="E124" i="20"/>
  <c r="W123" i="20"/>
  <c r="U123" i="20"/>
  <c r="T123" i="20"/>
  <c r="S123" i="20"/>
  <c r="R123" i="20"/>
  <c r="Q123" i="20"/>
  <c r="P123" i="20"/>
  <c r="W122" i="20"/>
  <c r="U122" i="20"/>
  <c r="T122" i="20"/>
  <c r="S122" i="20"/>
  <c r="Z122" i="20" s="1"/>
  <c r="R122" i="20"/>
  <c r="Q122" i="20"/>
  <c r="P122" i="20"/>
  <c r="N122" i="20"/>
  <c r="W121" i="20"/>
  <c r="U121" i="20"/>
  <c r="T121" i="20"/>
  <c r="S121" i="20"/>
  <c r="R121" i="20"/>
  <c r="Q121" i="20"/>
  <c r="P121" i="20"/>
  <c r="W120" i="20"/>
  <c r="U120" i="20"/>
  <c r="T120" i="20"/>
  <c r="S120" i="20"/>
  <c r="R120" i="20"/>
  <c r="Z120" i="20" s="1"/>
  <c r="Q120" i="20"/>
  <c r="P120" i="20"/>
  <c r="W119" i="20"/>
  <c r="U119" i="20"/>
  <c r="T119" i="20"/>
  <c r="S119" i="20"/>
  <c r="R119" i="20"/>
  <c r="Q119" i="20"/>
  <c r="P119" i="20"/>
  <c r="W118" i="20"/>
  <c r="U118" i="20"/>
  <c r="T118" i="20"/>
  <c r="S118" i="20"/>
  <c r="Z118" i="20" s="1"/>
  <c r="R118" i="20"/>
  <c r="Q118" i="20"/>
  <c r="P118" i="20"/>
  <c r="N118" i="20"/>
  <c r="W117" i="20"/>
  <c r="U117" i="20"/>
  <c r="T117" i="20"/>
  <c r="S117" i="20"/>
  <c r="R117" i="20"/>
  <c r="Q117" i="20"/>
  <c r="P117" i="20"/>
  <c r="W116" i="20"/>
  <c r="U116" i="20"/>
  <c r="T116" i="20"/>
  <c r="S116" i="20"/>
  <c r="R116" i="20"/>
  <c r="Z116" i="20" s="1"/>
  <c r="Q116" i="20"/>
  <c r="P116" i="20"/>
  <c r="W115" i="20"/>
  <c r="U115" i="20"/>
  <c r="T115" i="20"/>
  <c r="S115" i="20"/>
  <c r="R115" i="20"/>
  <c r="Q115" i="20"/>
  <c r="P115" i="20"/>
  <c r="W114" i="20"/>
  <c r="U114" i="20"/>
  <c r="T114" i="20"/>
  <c r="S114" i="20"/>
  <c r="Z114" i="20" s="1"/>
  <c r="R114" i="20"/>
  <c r="Q114" i="20"/>
  <c r="P114" i="20"/>
  <c r="N114" i="20"/>
  <c r="W113" i="20"/>
  <c r="U113" i="20"/>
  <c r="T113" i="20"/>
  <c r="S113" i="20"/>
  <c r="R113" i="20"/>
  <c r="Q113" i="20"/>
  <c r="P113" i="20"/>
  <c r="W112" i="20"/>
  <c r="U112" i="20"/>
  <c r="T112" i="20"/>
  <c r="S112" i="20"/>
  <c r="R112" i="20"/>
  <c r="Z112" i="20" s="1"/>
  <c r="Q112" i="20"/>
  <c r="P112" i="20"/>
  <c r="W111" i="20"/>
  <c r="U111" i="20"/>
  <c r="T111" i="20"/>
  <c r="S111" i="20"/>
  <c r="R111" i="20"/>
  <c r="Q111" i="20"/>
  <c r="P111" i="20"/>
  <c r="W110" i="20"/>
  <c r="U110" i="20"/>
  <c r="T110" i="20"/>
  <c r="S110" i="20"/>
  <c r="Z110" i="20" s="1"/>
  <c r="R110" i="20"/>
  <c r="Q110" i="20"/>
  <c r="P110" i="20"/>
  <c r="N110" i="20"/>
  <c r="W109" i="20"/>
  <c r="U109" i="20"/>
  <c r="T109" i="20"/>
  <c r="S109" i="20"/>
  <c r="R109" i="20"/>
  <c r="Q109" i="20"/>
  <c r="P109" i="20"/>
  <c r="W108" i="20"/>
  <c r="U108" i="20"/>
  <c r="T108" i="20"/>
  <c r="S108" i="20"/>
  <c r="R108" i="20"/>
  <c r="Z108" i="20" s="1"/>
  <c r="Q108" i="20"/>
  <c r="P108" i="20"/>
  <c r="W107" i="20"/>
  <c r="U107" i="20"/>
  <c r="T107" i="20"/>
  <c r="S107" i="20"/>
  <c r="R107" i="20"/>
  <c r="Q107" i="20"/>
  <c r="P107" i="20"/>
  <c r="Z106" i="20"/>
  <c r="W106" i="20"/>
  <c r="U106" i="20"/>
  <c r="T106" i="20"/>
  <c r="S106" i="20"/>
  <c r="R106" i="20"/>
  <c r="Q106" i="20"/>
  <c r="P106" i="20"/>
  <c r="N106" i="20"/>
  <c r="E123" i="20" s="1"/>
  <c r="E122" i="20" s="1"/>
  <c r="W105" i="20"/>
  <c r="U105" i="20"/>
  <c r="T105" i="20"/>
  <c r="S105" i="20"/>
  <c r="R105" i="20"/>
  <c r="Q105" i="20"/>
  <c r="P105" i="20"/>
  <c r="W104" i="20"/>
  <c r="U104" i="20"/>
  <c r="T104" i="20"/>
  <c r="S104" i="20"/>
  <c r="R104" i="20"/>
  <c r="Z104" i="20" s="1"/>
  <c r="Q104" i="20"/>
  <c r="P104" i="20"/>
  <c r="W103" i="20"/>
  <c r="U103" i="20"/>
  <c r="T103" i="20"/>
  <c r="S103" i="20"/>
  <c r="R103" i="20"/>
  <c r="Q103" i="20"/>
  <c r="P103" i="20"/>
  <c r="W102" i="20"/>
  <c r="U102" i="20"/>
  <c r="T102" i="20"/>
  <c r="S102" i="20"/>
  <c r="Z102" i="20" s="1"/>
  <c r="R102" i="20"/>
  <c r="Q102" i="20"/>
  <c r="P102" i="20"/>
  <c r="N102" i="20"/>
  <c r="E119" i="20" s="1"/>
  <c r="E118" i="20" s="1"/>
  <c r="W101" i="20"/>
  <c r="U101" i="20"/>
  <c r="T101" i="20"/>
  <c r="S101" i="20"/>
  <c r="R101" i="20"/>
  <c r="Q101" i="20"/>
  <c r="P101" i="20"/>
  <c r="W100" i="20"/>
  <c r="U100" i="20"/>
  <c r="T100" i="20"/>
  <c r="S100" i="20"/>
  <c r="R100" i="20"/>
  <c r="Z100" i="20" s="1"/>
  <c r="Q100" i="20"/>
  <c r="P100" i="20"/>
  <c r="W99" i="20"/>
  <c r="U99" i="20"/>
  <c r="T99" i="20"/>
  <c r="S99" i="20"/>
  <c r="R99" i="20"/>
  <c r="Q99" i="20"/>
  <c r="P99" i="20"/>
  <c r="W98" i="20"/>
  <c r="U98" i="20"/>
  <c r="T98" i="20"/>
  <c r="S98" i="20"/>
  <c r="Z98" i="20" s="1"/>
  <c r="R98" i="20"/>
  <c r="Q98" i="20"/>
  <c r="P98" i="20"/>
  <c r="N98" i="20"/>
  <c r="E115" i="20" s="1"/>
  <c r="E114" i="20" s="1"/>
  <c r="W97" i="20"/>
  <c r="U97" i="20"/>
  <c r="T97" i="20"/>
  <c r="S97" i="20"/>
  <c r="R97" i="20"/>
  <c r="Q97" i="20"/>
  <c r="P97" i="20"/>
  <c r="W96" i="20"/>
  <c r="U96" i="20"/>
  <c r="T96" i="20"/>
  <c r="S96" i="20"/>
  <c r="R96" i="20"/>
  <c r="Z96" i="20" s="1"/>
  <c r="Q96" i="20"/>
  <c r="P96" i="20"/>
  <c r="W95" i="20"/>
  <c r="U95" i="20"/>
  <c r="T95" i="20"/>
  <c r="S95" i="20"/>
  <c r="R95" i="20"/>
  <c r="Q95" i="20"/>
  <c r="P95" i="20"/>
  <c r="W94" i="20"/>
  <c r="U94" i="20"/>
  <c r="T94" i="20"/>
  <c r="S94" i="20"/>
  <c r="Z94" i="20" s="1"/>
  <c r="R94" i="20"/>
  <c r="Q94" i="20"/>
  <c r="P94" i="20"/>
  <c r="N94" i="20"/>
  <c r="E111" i="20" s="1"/>
  <c r="E110" i="20" s="1"/>
  <c r="W93" i="20"/>
  <c r="U93" i="20"/>
  <c r="T93" i="20"/>
  <c r="S93" i="20"/>
  <c r="R93" i="20"/>
  <c r="Q93" i="20"/>
  <c r="P93" i="20"/>
  <c r="W92" i="20"/>
  <c r="U92" i="20"/>
  <c r="T92" i="20"/>
  <c r="S92" i="20"/>
  <c r="R92" i="20"/>
  <c r="Z92" i="20" s="1"/>
  <c r="Q92" i="20"/>
  <c r="P92" i="20"/>
  <c r="W91" i="20"/>
  <c r="U91" i="20"/>
  <c r="T91" i="20"/>
  <c r="S91" i="20"/>
  <c r="R91" i="20"/>
  <c r="Q91" i="20"/>
  <c r="P91" i="20"/>
  <c r="W90" i="20"/>
  <c r="U90" i="20"/>
  <c r="T90" i="20"/>
  <c r="S90" i="20"/>
  <c r="Z90" i="20" s="1"/>
  <c r="R90" i="20"/>
  <c r="Q90" i="20"/>
  <c r="P90" i="20"/>
  <c r="N90" i="20"/>
  <c r="W89" i="20"/>
  <c r="U89" i="20"/>
  <c r="T89" i="20"/>
  <c r="S89" i="20"/>
  <c r="R89" i="20"/>
  <c r="Q89" i="20"/>
  <c r="P89" i="20"/>
  <c r="W88" i="20"/>
  <c r="U88" i="20"/>
  <c r="T88" i="20"/>
  <c r="S88" i="20"/>
  <c r="R88" i="20"/>
  <c r="Z88" i="20" s="1"/>
  <c r="Q88" i="20"/>
  <c r="P88" i="20"/>
  <c r="W87" i="20"/>
  <c r="U87" i="20"/>
  <c r="T87" i="20"/>
  <c r="S87" i="20"/>
  <c r="R87" i="20"/>
  <c r="Q87" i="20"/>
  <c r="P87" i="20"/>
  <c r="W86" i="20"/>
  <c r="U86" i="20"/>
  <c r="T86" i="20"/>
  <c r="S86" i="20"/>
  <c r="Z86" i="20" s="1"/>
  <c r="R86" i="20"/>
  <c r="Q86" i="20"/>
  <c r="P86" i="20"/>
  <c r="N86" i="20"/>
  <c r="E103" i="20" s="1"/>
  <c r="W85" i="20"/>
  <c r="U85" i="20"/>
  <c r="T85" i="20"/>
  <c r="S85" i="20"/>
  <c r="R85" i="20"/>
  <c r="Q85" i="20"/>
  <c r="P85" i="20"/>
  <c r="W84" i="20"/>
  <c r="U84" i="20"/>
  <c r="T84" i="20"/>
  <c r="S84" i="20"/>
  <c r="R84" i="20"/>
  <c r="Z84" i="20" s="1"/>
  <c r="Q84" i="20"/>
  <c r="P84" i="20"/>
  <c r="W83" i="20"/>
  <c r="U83" i="20"/>
  <c r="T83" i="20"/>
  <c r="S83" i="20"/>
  <c r="R83" i="20"/>
  <c r="Q83" i="20"/>
  <c r="P83" i="20"/>
  <c r="W82" i="20"/>
  <c r="U82" i="20"/>
  <c r="T82" i="20"/>
  <c r="S82" i="20"/>
  <c r="Z82" i="20" s="1"/>
  <c r="R82" i="20"/>
  <c r="Q82" i="20"/>
  <c r="P82" i="20"/>
  <c r="N82" i="20"/>
  <c r="W81" i="20"/>
  <c r="U81" i="20"/>
  <c r="T81" i="20"/>
  <c r="S81" i="20"/>
  <c r="R81" i="20"/>
  <c r="Q81" i="20"/>
  <c r="P81" i="20"/>
  <c r="W80" i="20"/>
  <c r="U80" i="20"/>
  <c r="T80" i="20"/>
  <c r="S80" i="20"/>
  <c r="R80" i="20"/>
  <c r="Z80" i="20" s="1"/>
  <c r="Q80" i="20"/>
  <c r="P80" i="20"/>
  <c r="E80" i="20"/>
  <c r="E79" i="20" s="1"/>
  <c r="W79" i="20"/>
  <c r="U79" i="20"/>
  <c r="T79" i="20"/>
  <c r="S79" i="20"/>
  <c r="R79" i="20"/>
  <c r="Q79" i="20"/>
  <c r="P79" i="20"/>
  <c r="W78" i="20"/>
  <c r="U78" i="20"/>
  <c r="T78" i="20"/>
  <c r="S78" i="20"/>
  <c r="Z78" i="20" s="1"/>
  <c r="R78" i="20"/>
  <c r="Q78" i="20"/>
  <c r="P78" i="20"/>
  <c r="N78" i="20"/>
  <c r="W77" i="20"/>
  <c r="U77" i="20"/>
  <c r="T77" i="20"/>
  <c r="S77" i="20"/>
  <c r="R77" i="20"/>
  <c r="Q77" i="20"/>
  <c r="P77" i="20"/>
  <c r="W76" i="20"/>
  <c r="U76" i="20"/>
  <c r="T76" i="20"/>
  <c r="S76" i="20"/>
  <c r="R76" i="20"/>
  <c r="Z76" i="20" s="1"/>
  <c r="Q76" i="20"/>
  <c r="P76" i="20"/>
  <c r="W75" i="20"/>
  <c r="U75" i="20"/>
  <c r="T75" i="20"/>
  <c r="S75" i="20"/>
  <c r="R75" i="20"/>
  <c r="Q75" i="20"/>
  <c r="P75" i="20"/>
  <c r="W74" i="20"/>
  <c r="U74" i="20"/>
  <c r="T74" i="20"/>
  <c r="S74" i="20"/>
  <c r="Z74" i="20" s="1"/>
  <c r="R74" i="20"/>
  <c r="Q74" i="20"/>
  <c r="P74" i="20"/>
  <c r="W73" i="20"/>
  <c r="U73" i="20"/>
  <c r="T73" i="20"/>
  <c r="S73" i="20"/>
  <c r="R73" i="20"/>
  <c r="Q73" i="20"/>
  <c r="P73" i="20"/>
  <c r="W72" i="20"/>
  <c r="U72" i="20"/>
  <c r="T72" i="20"/>
  <c r="S72" i="20"/>
  <c r="R72" i="20"/>
  <c r="Z72" i="20" s="1"/>
  <c r="Q72" i="20"/>
  <c r="P72" i="20"/>
  <c r="W71" i="20"/>
  <c r="U71" i="20"/>
  <c r="T71" i="20"/>
  <c r="S71" i="20"/>
  <c r="R71" i="20"/>
  <c r="Q71" i="20"/>
  <c r="P71" i="20"/>
  <c r="W70" i="20"/>
  <c r="U70" i="20"/>
  <c r="T70" i="20"/>
  <c r="S70" i="20"/>
  <c r="R70" i="20"/>
  <c r="Q70" i="20"/>
  <c r="Z70" i="20" s="1"/>
  <c r="P70" i="20"/>
  <c r="E70" i="20"/>
  <c r="W69" i="20"/>
  <c r="U69" i="20"/>
  <c r="T69" i="20"/>
  <c r="S69" i="20"/>
  <c r="Z69" i="20" s="1"/>
  <c r="R69" i="20"/>
  <c r="Q69" i="20"/>
  <c r="P69" i="20"/>
  <c r="N69" i="20"/>
  <c r="E86" i="20" s="1"/>
  <c r="E85" i="20" s="1"/>
  <c r="W68" i="20"/>
  <c r="U68" i="20"/>
  <c r="T68" i="20"/>
  <c r="S68" i="20"/>
  <c r="R68" i="20"/>
  <c r="Q68" i="20"/>
  <c r="Z68" i="20" s="1"/>
  <c r="P68" i="20"/>
  <c r="W67" i="20"/>
  <c r="U67" i="20"/>
  <c r="T67" i="20"/>
  <c r="S67" i="20"/>
  <c r="R67" i="20"/>
  <c r="Q67" i="20"/>
  <c r="P67" i="20"/>
  <c r="Z67" i="20" s="1"/>
  <c r="W66" i="20"/>
  <c r="U66" i="20"/>
  <c r="T66" i="20"/>
  <c r="S66" i="20"/>
  <c r="Z66" i="20" s="1"/>
  <c r="R66" i="20"/>
  <c r="Q66" i="20"/>
  <c r="P66" i="20"/>
  <c r="N66" i="20"/>
  <c r="W65" i="20"/>
  <c r="U65" i="20"/>
  <c r="T65" i="20"/>
  <c r="S65" i="20"/>
  <c r="R65" i="20"/>
  <c r="Q65" i="20"/>
  <c r="Z65" i="20" s="1"/>
  <c r="P65" i="20"/>
  <c r="W64" i="20"/>
  <c r="U64" i="20"/>
  <c r="T64" i="20"/>
  <c r="S64" i="20"/>
  <c r="R64" i="20"/>
  <c r="Z64" i="20" s="1"/>
  <c r="Q64" i="20"/>
  <c r="P64" i="20"/>
  <c r="W63" i="20"/>
  <c r="U63" i="20"/>
  <c r="T63" i="20"/>
  <c r="S63" i="20"/>
  <c r="R63" i="20"/>
  <c r="Q63" i="20"/>
  <c r="P63" i="20"/>
  <c r="Z63" i="20" s="1"/>
  <c r="W62" i="20"/>
  <c r="U62" i="20"/>
  <c r="T62" i="20"/>
  <c r="S62" i="20"/>
  <c r="R62" i="20"/>
  <c r="Q62" i="20"/>
  <c r="Z62" i="20" s="1"/>
  <c r="P62" i="20"/>
  <c r="W61" i="20"/>
  <c r="U61" i="20"/>
  <c r="T61" i="20"/>
  <c r="S61" i="20"/>
  <c r="Z61" i="20" s="1"/>
  <c r="R61" i="20"/>
  <c r="Q61" i="20"/>
  <c r="P61" i="20"/>
  <c r="N61" i="20"/>
  <c r="W60" i="20"/>
  <c r="U60" i="20"/>
  <c r="T60" i="20"/>
  <c r="S60" i="20"/>
  <c r="R60" i="20"/>
  <c r="Q60" i="20"/>
  <c r="Z60" i="20" s="1"/>
  <c r="P60" i="20"/>
  <c r="W59" i="20"/>
  <c r="U59" i="20"/>
  <c r="T59" i="20"/>
  <c r="S59" i="20"/>
  <c r="Z59" i="20" s="1"/>
  <c r="R59" i="20"/>
  <c r="Q59" i="20"/>
  <c r="P59" i="20"/>
  <c r="N59" i="20"/>
  <c r="E74" i="20" s="1"/>
  <c r="W58" i="20"/>
  <c r="U58" i="20"/>
  <c r="T58" i="20"/>
  <c r="S58" i="20"/>
  <c r="R58" i="20"/>
  <c r="Q58" i="20"/>
  <c r="Z58" i="20" s="1"/>
  <c r="P58" i="20"/>
  <c r="W57" i="20"/>
  <c r="U57" i="20"/>
  <c r="T57" i="20"/>
  <c r="S57" i="20"/>
  <c r="Z57" i="20" s="1"/>
  <c r="R57" i="20"/>
  <c r="Q57" i="20"/>
  <c r="P57" i="20"/>
  <c r="W56" i="20"/>
  <c r="U56" i="20"/>
  <c r="T56" i="20"/>
  <c r="S56" i="20"/>
  <c r="R56" i="20"/>
  <c r="Q56" i="20"/>
  <c r="Z56" i="20" s="1"/>
  <c r="P56" i="20"/>
  <c r="W55" i="20"/>
  <c r="U55" i="20"/>
  <c r="T55" i="20"/>
  <c r="S55" i="20"/>
  <c r="Z55" i="20" s="1"/>
  <c r="R55" i="20"/>
  <c r="Q55" i="20"/>
  <c r="P55" i="20"/>
  <c r="N55" i="20"/>
  <c r="W54" i="20"/>
  <c r="U54" i="20"/>
  <c r="T54" i="20"/>
  <c r="S54" i="20"/>
  <c r="R54" i="20"/>
  <c r="Q54" i="20"/>
  <c r="Z54" i="20" s="1"/>
  <c r="P54" i="20"/>
  <c r="E54" i="20"/>
  <c r="W53" i="20"/>
  <c r="U53" i="20"/>
  <c r="T53" i="20"/>
  <c r="S53" i="20"/>
  <c r="Z53" i="20" s="1"/>
  <c r="R53" i="20"/>
  <c r="Q53" i="20"/>
  <c r="P53" i="20"/>
  <c r="N53" i="20"/>
  <c r="E68" i="20" s="1"/>
  <c r="E67" i="20" s="1"/>
  <c r="E53" i="20"/>
  <c r="W52" i="20"/>
  <c r="U52" i="20"/>
  <c r="T52" i="20"/>
  <c r="S52" i="20"/>
  <c r="R52" i="20"/>
  <c r="Q52" i="20"/>
  <c r="N52" i="20" s="1"/>
  <c r="P52" i="20"/>
  <c r="E52" i="20"/>
  <c r="E51" i="20" s="1"/>
  <c r="W51" i="20"/>
  <c r="U51" i="20"/>
  <c r="T51" i="20"/>
  <c r="S51" i="20"/>
  <c r="Z51" i="20" s="1"/>
  <c r="R51" i="20"/>
  <c r="Q51" i="20"/>
  <c r="P51" i="20"/>
  <c r="W50" i="20"/>
  <c r="U50" i="20"/>
  <c r="T50" i="20"/>
  <c r="S50" i="20"/>
  <c r="R50" i="20"/>
  <c r="Q50" i="20"/>
  <c r="Z50" i="20" s="1"/>
  <c r="P50" i="20"/>
  <c r="E50" i="20"/>
  <c r="E49" i="20" s="1"/>
  <c r="W49" i="20"/>
  <c r="U49" i="20"/>
  <c r="T49" i="20"/>
  <c r="S49" i="20"/>
  <c r="N49" i="20" s="1"/>
  <c r="R49" i="20"/>
  <c r="Q49" i="20"/>
  <c r="P49" i="20"/>
  <c r="W48" i="20"/>
  <c r="U48" i="20"/>
  <c r="T48" i="20"/>
  <c r="S48" i="20"/>
  <c r="R48" i="20"/>
  <c r="Q48" i="20"/>
  <c r="Z48" i="20" s="1"/>
  <c r="P48" i="20"/>
  <c r="E48" i="20"/>
  <c r="E47" i="20" s="1"/>
  <c r="W47" i="20"/>
  <c r="U47" i="20"/>
  <c r="T47" i="20"/>
  <c r="S47" i="20"/>
  <c r="Z47" i="20" s="1"/>
  <c r="R47" i="20"/>
  <c r="Q47" i="20"/>
  <c r="P47" i="20"/>
  <c r="N47" i="20"/>
  <c r="E62" i="20" s="1"/>
  <c r="W46" i="20"/>
  <c r="U46" i="20"/>
  <c r="T46" i="20"/>
  <c r="S46" i="20"/>
  <c r="R46" i="20"/>
  <c r="Q46" i="20"/>
  <c r="Z46" i="20" s="1"/>
  <c r="P46" i="20"/>
  <c r="W45" i="20"/>
  <c r="U45" i="20"/>
  <c r="T45" i="20"/>
  <c r="S45" i="20"/>
  <c r="Z45" i="20" s="1"/>
  <c r="R45" i="20"/>
  <c r="Q45" i="20"/>
  <c r="P45" i="20"/>
  <c r="N45" i="20"/>
  <c r="W44" i="20"/>
  <c r="U44" i="20"/>
  <c r="T44" i="20"/>
  <c r="S44" i="20"/>
  <c r="R44" i="20"/>
  <c r="Q44" i="20"/>
  <c r="Z44" i="20" s="1"/>
  <c r="P44" i="20"/>
  <c r="W43" i="20"/>
  <c r="U43" i="20"/>
  <c r="T43" i="20"/>
  <c r="S43" i="20"/>
  <c r="Z43" i="20" s="1"/>
  <c r="R43" i="20"/>
  <c r="Q43" i="20"/>
  <c r="P43" i="20"/>
  <c r="N43" i="20"/>
  <c r="W42" i="20"/>
  <c r="U42" i="20"/>
  <c r="T42" i="20"/>
  <c r="S42" i="20"/>
  <c r="R42" i="20"/>
  <c r="Q42" i="20"/>
  <c r="Z42" i="20" s="1"/>
  <c r="P42" i="20"/>
  <c r="W41" i="20"/>
  <c r="U41" i="20"/>
  <c r="T41" i="20"/>
  <c r="S41" i="20"/>
  <c r="Z41" i="20" s="1"/>
  <c r="R41" i="20"/>
  <c r="Q41" i="20"/>
  <c r="P41" i="20"/>
  <c r="E41" i="20"/>
  <c r="E40" i="20" s="1"/>
  <c r="W40" i="20"/>
  <c r="U40" i="20"/>
  <c r="T40" i="20"/>
  <c r="S40" i="20"/>
  <c r="R40" i="20"/>
  <c r="Q40" i="20"/>
  <c r="Z40" i="20" s="1"/>
  <c r="P40" i="20"/>
  <c r="N39" i="20"/>
  <c r="E39" i="20"/>
  <c r="W38" i="20"/>
  <c r="U38" i="20"/>
  <c r="T38" i="20"/>
  <c r="S38" i="20"/>
  <c r="R38" i="20"/>
  <c r="Q38" i="20"/>
  <c r="P38" i="20"/>
  <c r="N38" i="20" s="1"/>
  <c r="E45" i="20" s="1"/>
  <c r="E44" i="20" s="1"/>
  <c r="E38" i="20"/>
  <c r="W37" i="20"/>
  <c r="U37" i="20"/>
  <c r="T37" i="20"/>
  <c r="S37" i="20"/>
  <c r="R37" i="20"/>
  <c r="Q37" i="20"/>
  <c r="N37" i="20" s="1"/>
  <c r="P37" i="20"/>
  <c r="W36" i="20"/>
  <c r="U36" i="20"/>
  <c r="T36" i="20"/>
  <c r="S36" i="20"/>
  <c r="R36" i="20"/>
  <c r="Q36" i="20"/>
  <c r="P36" i="20"/>
  <c r="N36" i="20" s="1"/>
  <c r="E43" i="20" s="1"/>
  <c r="E42" i="20" s="1"/>
  <c r="W35" i="20"/>
  <c r="U35" i="20"/>
  <c r="T35" i="20"/>
  <c r="S35" i="20"/>
  <c r="N35" i="20" s="1"/>
  <c r="R35" i="20"/>
  <c r="Q35" i="20"/>
  <c r="P35" i="20"/>
  <c r="W34" i="20"/>
  <c r="U34" i="20"/>
  <c r="T34" i="20"/>
  <c r="S34" i="20"/>
  <c r="R34" i="20"/>
  <c r="Q34" i="20"/>
  <c r="P34" i="20"/>
  <c r="N34" i="20" s="1"/>
  <c r="E37" i="20" s="1"/>
  <c r="E36" i="20" s="1"/>
  <c r="W33" i="20"/>
  <c r="U33" i="20"/>
  <c r="T33" i="20"/>
  <c r="S33" i="20"/>
  <c r="R33" i="20"/>
  <c r="Q33" i="20"/>
  <c r="N33" i="20" s="1"/>
  <c r="P33" i="20"/>
  <c r="W32" i="20"/>
  <c r="U32" i="20"/>
  <c r="T32" i="20"/>
  <c r="S32" i="20"/>
  <c r="R32" i="20"/>
  <c r="Q32" i="20"/>
  <c r="P32" i="20"/>
  <c r="N32" i="20" s="1"/>
  <c r="E35" i="20" s="1"/>
  <c r="W31" i="20"/>
  <c r="U31" i="20"/>
  <c r="T31" i="20"/>
  <c r="S31" i="20"/>
  <c r="N31" i="20" s="1"/>
  <c r="E34" i="20" s="1"/>
  <c r="E33" i="20" s="1"/>
  <c r="R31" i="20"/>
  <c r="Q31" i="20"/>
  <c r="P31" i="20"/>
  <c r="W30" i="20"/>
  <c r="U30" i="20"/>
  <c r="T30" i="20"/>
  <c r="S30" i="20"/>
  <c r="R30" i="20"/>
  <c r="Q30" i="20"/>
  <c r="P30" i="20"/>
  <c r="N30" i="20" s="1"/>
  <c r="W29" i="20"/>
  <c r="U29" i="20"/>
  <c r="T29" i="20"/>
  <c r="S29" i="20"/>
  <c r="R29" i="20"/>
  <c r="Q29" i="20"/>
  <c r="N29" i="20" s="1"/>
  <c r="E32" i="20" s="1"/>
  <c r="P29" i="20"/>
  <c r="W28" i="20"/>
  <c r="U28" i="20"/>
  <c r="T28" i="20"/>
  <c r="S28" i="20"/>
  <c r="R28" i="20"/>
  <c r="Q28" i="20"/>
  <c r="P28" i="20"/>
  <c r="N28" i="20" s="1"/>
  <c r="E31" i="20" s="1"/>
  <c r="W27" i="20"/>
  <c r="U27" i="20"/>
  <c r="T27" i="20"/>
  <c r="S27" i="20"/>
  <c r="R27" i="20"/>
  <c r="Q27" i="20"/>
  <c r="P27" i="20"/>
  <c r="N27" i="20"/>
  <c r="E30" i="20" s="1"/>
  <c r="E29" i="20" s="1"/>
  <c r="W26" i="20"/>
  <c r="U26" i="20"/>
  <c r="T26" i="20"/>
  <c r="S26" i="20"/>
  <c r="R26" i="20"/>
  <c r="Q26" i="20"/>
  <c r="P26" i="20"/>
  <c r="N26" i="20" s="1"/>
  <c r="W25" i="20"/>
  <c r="U25" i="20"/>
  <c r="T25" i="20"/>
  <c r="S25" i="20"/>
  <c r="R25" i="20"/>
  <c r="Q25" i="20"/>
  <c r="N25" i="20" s="1"/>
  <c r="E28" i="20" s="1"/>
  <c r="E27" i="20" s="1"/>
  <c r="E26" i="20" s="1"/>
  <c r="P25" i="20"/>
  <c r="W24" i="20"/>
  <c r="U24" i="20"/>
  <c r="T24" i="20"/>
  <c r="S24" i="20"/>
  <c r="R24" i="20"/>
  <c r="Q24" i="20"/>
  <c r="P24" i="20"/>
  <c r="N24" i="20" s="1"/>
  <c r="W23" i="20"/>
  <c r="U23" i="20"/>
  <c r="T23" i="20"/>
  <c r="S23" i="20"/>
  <c r="R23" i="20"/>
  <c r="Q23" i="20"/>
  <c r="P23" i="20"/>
  <c r="N23" i="20"/>
  <c r="W22" i="20"/>
  <c r="U22" i="20"/>
  <c r="T22" i="20"/>
  <c r="S22" i="20"/>
  <c r="R22" i="20"/>
  <c r="Q22" i="20"/>
  <c r="P22" i="20"/>
  <c r="N22" i="20" s="1"/>
  <c r="E25" i="20" s="1"/>
  <c r="E24" i="20" s="1"/>
  <c r="W21" i="20"/>
  <c r="U21" i="20"/>
  <c r="T21" i="20"/>
  <c r="S21" i="20"/>
  <c r="R21" i="20"/>
  <c r="Q21" i="20"/>
  <c r="N21" i="20" s="1"/>
  <c r="P21" i="20"/>
  <c r="W20" i="20"/>
  <c r="U20" i="20"/>
  <c r="T20" i="20"/>
  <c r="S20" i="20"/>
  <c r="R20" i="20"/>
  <c r="Q20" i="20"/>
  <c r="P20" i="20"/>
  <c r="N20" i="20" s="1"/>
  <c r="E23" i="20" s="1"/>
  <c r="E22" i="20" s="1"/>
  <c r="W19" i="20"/>
  <c r="U19" i="20"/>
  <c r="T19" i="20"/>
  <c r="S19" i="20"/>
  <c r="R19" i="20"/>
  <c r="Q19" i="20"/>
  <c r="P19" i="20"/>
  <c r="N19" i="20"/>
  <c r="W18" i="20"/>
  <c r="U18" i="20"/>
  <c r="T18" i="20"/>
  <c r="S18" i="20"/>
  <c r="R18" i="20"/>
  <c r="Q18" i="20"/>
  <c r="P18" i="20"/>
  <c r="N18" i="20" s="1"/>
  <c r="E21" i="20" s="1"/>
  <c r="E20" i="20" s="1"/>
  <c r="W17" i="20"/>
  <c r="U17" i="20"/>
  <c r="T17" i="20"/>
  <c r="S17" i="20"/>
  <c r="R17" i="20"/>
  <c r="Q17" i="20"/>
  <c r="N17" i="20" s="1"/>
  <c r="P17" i="20"/>
  <c r="W16" i="20"/>
  <c r="U16" i="20"/>
  <c r="T16" i="20"/>
  <c r="S16" i="20"/>
  <c r="R16" i="20"/>
  <c r="Q16" i="20"/>
  <c r="P16" i="20"/>
  <c r="N16" i="20" s="1"/>
  <c r="E16" i="20"/>
  <c r="E15" i="20" s="1"/>
  <c r="W15" i="20"/>
  <c r="U15" i="20"/>
  <c r="T15" i="20"/>
  <c r="S15" i="20"/>
  <c r="R15" i="20"/>
  <c r="Q15" i="20"/>
  <c r="P15" i="20"/>
  <c r="N15" i="20"/>
  <c r="E19" i="20" s="1"/>
  <c r="E18" i="20" s="1"/>
  <c r="W14" i="20"/>
  <c r="U14" i="20"/>
  <c r="T14" i="20"/>
  <c r="S14" i="20"/>
  <c r="R14" i="20"/>
  <c r="Q14" i="20"/>
  <c r="P14" i="20"/>
  <c r="N14" i="20" s="1"/>
  <c r="W13" i="20"/>
  <c r="U13" i="20"/>
  <c r="T13" i="20"/>
  <c r="S13" i="20"/>
  <c r="R13" i="20"/>
  <c r="Q13" i="20"/>
  <c r="N13" i="20" s="1"/>
  <c r="P13" i="20"/>
  <c r="W12" i="20"/>
  <c r="U12" i="20"/>
  <c r="T12" i="20"/>
  <c r="S12" i="20"/>
  <c r="R12" i="20"/>
  <c r="Q12" i="20"/>
  <c r="P12" i="20"/>
  <c r="N12" i="20" s="1"/>
  <c r="E14" i="20" s="1"/>
  <c r="W11" i="20"/>
  <c r="U11" i="20"/>
  <c r="T11" i="20"/>
  <c r="S11" i="20"/>
  <c r="R11" i="20"/>
  <c r="Q11" i="20"/>
  <c r="P11" i="20"/>
  <c r="N11" i="20"/>
  <c r="E13" i="20" s="1"/>
  <c r="E12" i="20" s="1"/>
  <c r="E11" i="20"/>
  <c r="W10" i="20"/>
  <c r="U10" i="20"/>
  <c r="T10" i="20"/>
  <c r="S10" i="20"/>
  <c r="R10" i="20"/>
  <c r="Q10" i="20"/>
  <c r="P10" i="20"/>
  <c r="N10" i="20" s="1"/>
  <c r="E10" i="20"/>
  <c r="W9" i="20"/>
  <c r="U9" i="20"/>
  <c r="U6" i="20" s="1"/>
  <c r="T9" i="20"/>
  <c r="S9" i="20"/>
  <c r="R9" i="20"/>
  <c r="Q9" i="20"/>
  <c r="N9" i="20" s="1"/>
  <c r="E9" i="20" s="1"/>
  <c r="E8" i="20" s="1"/>
  <c r="P9" i="20"/>
  <c r="W8" i="20"/>
  <c r="U8" i="20"/>
  <c r="T8" i="20"/>
  <c r="T6" i="20" s="1"/>
  <c r="S8" i="20"/>
  <c r="R8" i="20"/>
  <c r="R6" i="20" s="1"/>
  <c r="Q8" i="20"/>
  <c r="P8" i="20"/>
  <c r="N8" i="20" s="1"/>
  <c r="W7" i="20"/>
  <c r="U7" i="20"/>
  <c r="T7" i="20"/>
  <c r="S7" i="20"/>
  <c r="R7" i="20"/>
  <c r="Q7" i="20"/>
  <c r="P7" i="20"/>
  <c r="N7" i="20"/>
  <c r="Y6" i="20"/>
  <c r="X6" i="20"/>
  <c r="W6" i="20"/>
  <c r="V6" i="20"/>
  <c r="S6" i="20"/>
  <c r="D1" i="20"/>
  <c r="D5" i="1"/>
  <c r="D26" i="23" l="1"/>
  <c r="D54" i="23"/>
  <c r="D67" i="23" s="1"/>
  <c r="C12" i="22"/>
  <c r="C10" i="22" s="1"/>
  <c r="C16" i="22"/>
  <c r="C20" i="22"/>
  <c r="C19" i="22" s="1"/>
  <c r="C21" i="22"/>
  <c r="C24" i="22"/>
  <c r="C28" i="22"/>
  <c r="C33" i="22"/>
  <c r="C13" i="22"/>
  <c r="C22" i="22"/>
  <c r="C27" i="22"/>
  <c r="C26" i="22" s="1"/>
  <c r="C15" i="22"/>
  <c r="C25" i="22"/>
  <c r="C8" i="22"/>
  <c r="C7" i="22" s="1"/>
  <c r="C14" i="22"/>
  <c r="C18" i="22"/>
  <c r="C30" i="22"/>
  <c r="L63" i="21"/>
  <c r="C63" i="21" s="1"/>
  <c r="L95" i="21"/>
  <c r="L44" i="21"/>
  <c r="C44" i="21" s="1"/>
  <c r="L50" i="21"/>
  <c r="C50" i="21" s="1"/>
  <c r="L210" i="21"/>
  <c r="C210" i="21" s="1"/>
  <c r="L208" i="21"/>
  <c r="C208" i="21" s="1"/>
  <c r="L206" i="21"/>
  <c r="L204" i="21"/>
  <c r="C204" i="21" s="1"/>
  <c r="L202" i="21"/>
  <c r="C202" i="21" s="1"/>
  <c r="L200" i="21"/>
  <c r="C200" i="21" s="1"/>
  <c r="L198" i="21"/>
  <c r="C198" i="21" s="1"/>
  <c r="L196" i="21"/>
  <c r="L194" i="21"/>
  <c r="C194" i="21" s="1"/>
  <c r="L192" i="21"/>
  <c r="C192" i="21" s="1"/>
  <c r="L190" i="21"/>
  <c r="C190" i="21" s="1"/>
  <c r="L188" i="21"/>
  <c r="L186" i="21"/>
  <c r="C186" i="21" s="1"/>
  <c r="L184" i="21"/>
  <c r="C184" i="21" s="1"/>
  <c r="L182" i="21"/>
  <c r="C182" i="21" s="1"/>
  <c r="L180" i="21"/>
  <c r="C180" i="21" s="1"/>
  <c r="L209" i="21"/>
  <c r="C209" i="21" s="1"/>
  <c r="L205" i="21"/>
  <c r="C205" i="21" s="1"/>
  <c r="L201" i="21"/>
  <c r="C201" i="21" s="1"/>
  <c r="L197" i="21"/>
  <c r="C197" i="21" s="1"/>
  <c r="C196" i="21" s="1"/>
  <c r="L193" i="21"/>
  <c r="C193" i="21" s="1"/>
  <c r="L189" i="21"/>
  <c r="C189" i="21" s="1"/>
  <c r="L185" i="21"/>
  <c r="C185" i="21" s="1"/>
  <c r="L181" i="21"/>
  <c r="C181" i="21" s="1"/>
  <c r="L207" i="21"/>
  <c r="C207" i="21" s="1"/>
  <c r="C206" i="21" s="1"/>
  <c r="L203" i="21"/>
  <c r="C203" i="21" s="1"/>
  <c r="L199" i="21"/>
  <c r="C199" i="21" s="1"/>
  <c r="L195" i="21"/>
  <c r="C195" i="21" s="1"/>
  <c r="L191" i="21"/>
  <c r="C191" i="21" s="1"/>
  <c r="L187" i="21"/>
  <c r="C187" i="21" s="1"/>
  <c r="L183" i="21"/>
  <c r="C183" i="21" s="1"/>
  <c r="L179" i="21"/>
  <c r="C179" i="21" s="1"/>
  <c r="C178" i="21" s="1"/>
  <c r="L47" i="21"/>
  <c r="C47" i="21" s="1"/>
  <c r="L66" i="21"/>
  <c r="C66" i="21" s="1"/>
  <c r="L64" i="21"/>
  <c r="C64" i="21" s="1"/>
  <c r="L67" i="21"/>
  <c r="L70" i="21"/>
  <c r="C70" i="21" s="1"/>
  <c r="L76" i="21"/>
  <c r="C76" i="21" s="1"/>
  <c r="L81" i="21"/>
  <c r="C81" i="21" s="1"/>
  <c r="L84" i="21"/>
  <c r="C84" i="21" s="1"/>
  <c r="L89" i="21"/>
  <c r="L92" i="21"/>
  <c r="L98" i="21"/>
  <c r="C98" i="21" s="1"/>
  <c r="L102" i="21"/>
  <c r="L106" i="21"/>
  <c r="C106" i="21" s="1"/>
  <c r="L110" i="21"/>
  <c r="C110" i="21" s="1"/>
  <c r="L114" i="21"/>
  <c r="C114" i="21" s="1"/>
  <c r="L118" i="21"/>
  <c r="C118" i="21" s="1"/>
  <c r="L122" i="21"/>
  <c r="L126" i="21"/>
  <c r="C126" i="21" s="1"/>
  <c r="L130" i="21"/>
  <c r="L134" i="21"/>
  <c r="L138" i="21"/>
  <c r="L142" i="21"/>
  <c r="L146" i="21"/>
  <c r="C146" i="21" s="1"/>
  <c r="L14" i="21"/>
  <c r="C14" i="21" s="1"/>
  <c r="L18" i="21"/>
  <c r="C18" i="21" s="1"/>
  <c r="L22" i="21"/>
  <c r="C22" i="21" s="1"/>
  <c r="L26" i="21"/>
  <c r="C26" i="21" s="1"/>
  <c r="C25" i="21" s="1"/>
  <c r="L38" i="21"/>
  <c r="C38" i="21" s="1"/>
  <c r="L11" i="21"/>
  <c r="C11" i="21" s="1"/>
  <c r="L15" i="21"/>
  <c r="L19" i="21"/>
  <c r="C19" i="21" s="1"/>
  <c r="L23" i="21"/>
  <c r="C23" i="21" s="1"/>
  <c r="L27" i="21"/>
  <c r="L31" i="21"/>
  <c r="C31" i="21" s="1"/>
  <c r="L36" i="21"/>
  <c r="C36" i="21" s="1"/>
  <c r="L39" i="21"/>
  <c r="L42" i="21"/>
  <c r="C42" i="21" s="1"/>
  <c r="L52" i="21"/>
  <c r="C52" i="21" s="1"/>
  <c r="L55" i="21"/>
  <c r="C55" i="21" s="1"/>
  <c r="L58" i="21"/>
  <c r="C58" i="21" s="1"/>
  <c r="L68" i="21"/>
  <c r="C68" i="21" s="1"/>
  <c r="L71" i="21"/>
  <c r="C71" i="21" s="1"/>
  <c r="L74" i="21"/>
  <c r="C74" i="21" s="1"/>
  <c r="L79" i="21"/>
  <c r="L82" i="21"/>
  <c r="C82" i="21" s="1"/>
  <c r="L87" i="21"/>
  <c r="C87" i="21" s="1"/>
  <c r="L90" i="21"/>
  <c r="C90" i="21" s="1"/>
  <c r="C89" i="21" s="1"/>
  <c r="L73" i="21"/>
  <c r="C73" i="21" s="1"/>
  <c r="L69" i="21"/>
  <c r="C69" i="21" s="1"/>
  <c r="L65" i="21"/>
  <c r="C65" i="21" s="1"/>
  <c r="L61" i="21"/>
  <c r="L57" i="21"/>
  <c r="C57" i="21" s="1"/>
  <c r="L53" i="21"/>
  <c r="L49" i="21"/>
  <c r="C49" i="21" s="1"/>
  <c r="L45" i="21"/>
  <c r="L41" i="21"/>
  <c r="C41" i="21" s="1"/>
  <c r="C39" i="21" s="1"/>
  <c r="L37" i="21"/>
  <c r="C37" i="21" s="1"/>
  <c r="L147" i="21"/>
  <c r="L145" i="21"/>
  <c r="C145" i="21" s="1"/>
  <c r="L143" i="21"/>
  <c r="C143" i="21" s="1"/>
  <c r="C142" i="21" s="1"/>
  <c r="L141" i="21"/>
  <c r="C141" i="21" s="1"/>
  <c r="L139" i="21"/>
  <c r="C139" i="21" s="1"/>
  <c r="L137" i="21"/>
  <c r="C137" i="21" s="1"/>
  <c r="L135" i="21"/>
  <c r="L133" i="21"/>
  <c r="C133" i="21" s="1"/>
  <c r="L131" i="21"/>
  <c r="C131" i="21" s="1"/>
  <c r="L129" i="21"/>
  <c r="C129" i="21" s="1"/>
  <c r="L127" i="21"/>
  <c r="C127" i="21" s="1"/>
  <c r="L125" i="21"/>
  <c r="L123" i="21"/>
  <c r="C123" i="21" s="1"/>
  <c r="L121" i="21"/>
  <c r="C121" i="21" s="1"/>
  <c r="C120" i="21" s="1"/>
  <c r="L119" i="21"/>
  <c r="C119" i="21" s="1"/>
  <c r="L117" i="21"/>
  <c r="C117" i="21" s="1"/>
  <c r="L115" i="21"/>
  <c r="C115" i="21" s="1"/>
  <c r="L113" i="21"/>
  <c r="L111" i="21"/>
  <c r="C111" i="21" s="1"/>
  <c r="L109" i="21"/>
  <c r="L107" i="21"/>
  <c r="C107" i="21" s="1"/>
  <c r="L105" i="21"/>
  <c r="C105" i="21" s="1"/>
  <c r="L103" i="21"/>
  <c r="C103" i="21" s="1"/>
  <c r="L101" i="21"/>
  <c r="C101" i="21" s="1"/>
  <c r="L99" i="21"/>
  <c r="C99" i="21" s="1"/>
  <c r="L97" i="21"/>
  <c r="C97" i="21" s="1"/>
  <c r="L10" i="21"/>
  <c r="L30" i="21"/>
  <c r="L35" i="21"/>
  <c r="C35" i="21" s="1"/>
  <c r="L48" i="21"/>
  <c r="C48" i="21" s="1"/>
  <c r="L51" i="21"/>
  <c r="C51" i="21" s="1"/>
  <c r="L54" i="21"/>
  <c r="C54" i="21" s="1"/>
  <c r="L8" i="21"/>
  <c r="C8" i="21" s="1"/>
  <c r="C7" i="21" s="1"/>
  <c r="L12" i="21"/>
  <c r="C12" i="21" s="1"/>
  <c r="L16" i="21"/>
  <c r="C16" i="21" s="1"/>
  <c r="C15" i="21" s="1"/>
  <c r="L20" i="21"/>
  <c r="C20" i="21" s="1"/>
  <c r="L24" i="21"/>
  <c r="C24" i="21" s="1"/>
  <c r="L28" i="21"/>
  <c r="C28" i="21" s="1"/>
  <c r="C27" i="21" s="1"/>
  <c r="L32" i="21"/>
  <c r="C32" i="21" s="1"/>
  <c r="L40" i="21"/>
  <c r="C40" i="21" s="1"/>
  <c r="L43" i="21"/>
  <c r="C43" i="21" s="1"/>
  <c r="L46" i="21"/>
  <c r="L56" i="21"/>
  <c r="C56" i="21" s="1"/>
  <c r="L59" i="21"/>
  <c r="C59" i="21" s="1"/>
  <c r="L62" i="21"/>
  <c r="C62" i="21" s="1"/>
  <c r="L72" i="21"/>
  <c r="L77" i="21"/>
  <c r="C77" i="21" s="1"/>
  <c r="L80" i="21"/>
  <c r="C80" i="21" s="1"/>
  <c r="L85" i="21"/>
  <c r="C85" i="21" s="1"/>
  <c r="L88" i="21"/>
  <c r="C88" i="21" s="1"/>
  <c r="L93" i="21"/>
  <c r="C93" i="21" s="1"/>
  <c r="L96" i="21"/>
  <c r="C96" i="21" s="1"/>
  <c r="L100" i="21"/>
  <c r="C100" i="21" s="1"/>
  <c r="L104" i="21"/>
  <c r="C104" i="21" s="1"/>
  <c r="L108" i="21"/>
  <c r="C108" i="21" s="1"/>
  <c r="L112" i="21"/>
  <c r="C112" i="21" s="1"/>
  <c r="L116" i="21"/>
  <c r="C116" i="21" s="1"/>
  <c r="L120" i="21"/>
  <c r="L124" i="21"/>
  <c r="C124" i="21" s="1"/>
  <c r="L128" i="21"/>
  <c r="C128" i="21" s="1"/>
  <c r="L132" i="21"/>
  <c r="C132" i="21" s="1"/>
  <c r="L136" i="21"/>
  <c r="C136" i="21" s="1"/>
  <c r="C135" i="21" s="1"/>
  <c r="L140" i="21"/>
  <c r="C140" i="21" s="1"/>
  <c r="L144" i="21"/>
  <c r="C144" i="21" s="1"/>
  <c r="L148" i="21"/>
  <c r="C148" i="21" s="1"/>
  <c r="C147" i="21" s="1"/>
  <c r="L75" i="21"/>
  <c r="C75" i="21" s="1"/>
  <c r="L78" i="21"/>
  <c r="C78" i="21" s="1"/>
  <c r="L83" i="21"/>
  <c r="C83" i="21" s="1"/>
  <c r="L86" i="21"/>
  <c r="C86" i="21" s="1"/>
  <c r="L91" i="21"/>
  <c r="L94" i="21"/>
  <c r="C94" i="21" s="1"/>
  <c r="E17" i="20"/>
  <c r="E7" i="20"/>
  <c r="E46" i="20"/>
  <c r="N74" i="20"/>
  <c r="Z81" i="20"/>
  <c r="N81" i="20"/>
  <c r="E98" i="20" s="1"/>
  <c r="E97" i="20" s="1"/>
  <c r="Z105" i="20"/>
  <c r="N105" i="20"/>
  <c r="Z181" i="20"/>
  <c r="N181" i="20"/>
  <c r="Z197" i="20"/>
  <c r="N197" i="20"/>
  <c r="P6" i="20"/>
  <c r="N64" i="20"/>
  <c r="N67" i="20"/>
  <c r="E84" i="20" s="1"/>
  <c r="E83" i="20" s="1"/>
  <c r="Z75" i="20"/>
  <c r="N75" i="20"/>
  <c r="E92" i="20" s="1"/>
  <c r="E91" i="20" s="1"/>
  <c r="N76" i="20"/>
  <c r="Z83" i="20"/>
  <c r="N83" i="20"/>
  <c r="N84" i="20"/>
  <c r="E101" i="20" s="1"/>
  <c r="E100" i="20" s="1"/>
  <c r="E99" i="20" s="1"/>
  <c r="Z91" i="20"/>
  <c r="N91" i="20"/>
  <c r="E108" i="20" s="1"/>
  <c r="E107" i="20" s="1"/>
  <c r="N92" i="20"/>
  <c r="Z99" i="20"/>
  <c r="N99" i="20"/>
  <c r="N100" i="20"/>
  <c r="E117" i="20" s="1"/>
  <c r="E116" i="20" s="1"/>
  <c r="Z107" i="20"/>
  <c r="N107" i="20"/>
  <c r="N108" i="20"/>
  <c r="E127" i="20" s="1"/>
  <c r="E126" i="20" s="1"/>
  <c r="Z115" i="20"/>
  <c r="N115" i="20"/>
  <c r="E134" i="20" s="1"/>
  <c r="E133" i="20" s="1"/>
  <c r="N116" i="20"/>
  <c r="Z123" i="20"/>
  <c r="N123" i="20"/>
  <c r="E142" i="20" s="1"/>
  <c r="E141" i="20" s="1"/>
  <c r="N124" i="20"/>
  <c r="Z129" i="20"/>
  <c r="N129" i="20"/>
  <c r="N130" i="20"/>
  <c r="E149" i="20" s="1"/>
  <c r="E148" i="20" s="1"/>
  <c r="Z142" i="20"/>
  <c r="Z149" i="20"/>
  <c r="Z158" i="20"/>
  <c r="Z165" i="20"/>
  <c r="Z174" i="20"/>
  <c r="Z177" i="20"/>
  <c r="N177" i="20"/>
  <c r="Z193" i="20"/>
  <c r="N193" i="20"/>
  <c r="Z209" i="20"/>
  <c r="N209" i="20"/>
  <c r="E228" i="20" s="1"/>
  <c r="E227" i="20" s="1"/>
  <c r="Z225" i="20"/>
  <c r="N225" i="20"/>
  <c r="E255" i="20"/>
  <c r="Z241" i="20"/>
  <c r="N241" i="20"/>
  <c r="E262" i="20" s="1"/>
  <c r="N41" i="20"/>
  <c r="Z49" i="20"/>
  <c r="Z89" i="20"/>
  <c r="N89" i="20"/>
  <c r="E106" i="20" s="1"/>
  <c r="E105" i="20" s="1"/>
  <c r="N146" i="20"/>
  <c r="E165" i="20" s="1"/>
  <c r="Z148" i="20"/>
  <c r="N148" i="20"/>
  <c r="Z155" i="20"/>
  <c r="N155" i="20"/>
  <c r="Z164" i="20"/>
  <c r="N164" i="20"/>
  <c r="N40" i="20"/>
  <c r="N46" i="20"/>
  <c r="E61" i="20" s="1"/>
  <c r="E60" i="20" s="1"/>
  <c r="N48" i="20"/>
  <c r="E63" i="20" s="1"/>
  <c r="Z52" i="20"/>
  <c r="N56" i="20"/>
  <c r="E71" i="20" s="1"/>
  <c r="E69" i="20" s="1"/>
  <c r="N60" i="20"/>
  <c r="E75" i="20" s="1"/>
  <c r="E73" i="20" s="1"/>
  <c r="E72" i="20" s="1"/>
  <c r="N62" i="20"/>
  <c r="N70" i="20"/>
  <c r="Z77" i="20"/>
  <c r="N77" i="20"/>
  <c r="E94" i="20" s="1"/>
  <c r="E93" i="20" s="1"/>
  <c r="Z85" i="20"/>
  <c r="N85" i="20"/>
  <c r="E102" i="20" s="1"/>
  <c r="Z93" i="20"/>
  <c r="N93" i="20"/>
  <c r="Z101" i="20"/>
  <c r="N101" i="20"/>
  <c r="Z109" i="20"/>
  <c r="N109" i="20"/>
  <c r="Z117" i="20"/>
  <c r="N117" i="20"/>
  <c r="E136" i="20" s="1"/>
  <c r="E135" i="20" s="1"/>
  <c r="Z131" i="20"/>
  <c r="N131" i="20"/>
  <c r="Z140" i="20"/>
  <c r="N140" i="20"/>
  <c r="Z147" i="20"/>
  <c r="N147" i="20"/>
  <c r="E166" i="20" s="1"/>
  <c r="Z156" i="20"/>
  <c r="N156" i="20"/>
  <c r="E175" i="20" s="1"/>
  <c r="E174" i="20" s="1"/>
  <c r="Z163" i="20"/>
  <c r="N163" i="20"/>
  <c r="E182" i="20" s="1"/>
  <c r="E181" i="20" s="1"/>
  <c r="Z172" i="20"/>
  <c r="N172" i="20"/>
  <c r="E191" i="20" s="1"/>
  <c r="E190" i="20" s="1"/>
  <c r="E187" i="20" s="1"/>
  <c r="Z189" i="20"/>
  <c r="N189" i="20"/>
  <c r="Z205" i="20"/>
  <c r="N205" i="20"/>
  <c r="Z221" i="20"/>
  <c r="N221" i="20"/>
  <c r="Z237" i="20"/>
  <c r="N237" i="20"/>
  <c r="Z244" i="20"/>
  <c r="N244" i="20"/>
  <c r="Z247" i="20"/>
  <c r="N247" i="20"/>
  <c r="Z395" i="20"/>
  <c r="N51" i="20"/>
  <c r="E66" i="20" s="1"/>
  <c r="N57" i="20"/>
  <c r="Z73" i="20"/>
  <c r="N73" i="20"/>
  <c r="E90" i="20" s="1"/>
  <c r="E89" i="20" s="1"/>
  <c r="Z97" i="20"/>
  <c r="N97" i="20"/>
  <c r="Z113" i="20"/>
  <c r="N113" i="20"/>
  <c r="E132" i="20" s="1"/>
  <c r="E131" i="20" s="1"/>
  <c r="Z121" i="20"/>
  <c r="N121" i="20"/>
  <c r="E140" i="20" s="1"/>
  <c r="E139" i="20" s="1"/>
  <c r="Z127" i="20"/>
  <c r="N127" i="20"/>
  <c r="E146" i="20" s="1"/>
  <c r="E145" i="20" s="1"/>
  <c r="Z171" i="20"/>
  <c r="N171" i="20"/>
  <c r="N191" i="20"/>
  <c r="E210" i="20" s="1"/>
  <c r="N207" i="20"/>
  <c r="E226" i="20" s="1"/>
  <c r="Z213" i="20"/>
  <c r="N213" i="20"/>
  <c r="Z229" i="20"/>
  <c r="N229" i="20"/>
  <c r="Q6" i="20"/>
  <c r="N42" i="20"/>
  <c r="E57" i="20" s="1"/>
  <c r="E56" i="20" s="1"/>
  <c r="E55" i="20" s="1"/>
  <c r="N44" i="20"/>
  <c r="E59" i="20" s="1"/>
  <c r="E58" i="20" s="1"/>
  <c r="N50" i="20"/>
  <c r="E65" i="20" s="1"/>
  <c r="E64" i="20" s="1"/>
  <c r="N54" i="20"/>
  <c r="N58" i="20"/>
  <c r="N65" i="20"/>
  <c r="N63" i="20"/>
  <c r="E78" i="20" s="1"/>
  <c r="E77" i="20" s="1"/>
  <c r="E76" i="20" s="1"/>
  <c r="N68" i="20"/>
  <c r="Z71" i="20"/>
  <c r="N71" i="20"/>
  <c r="E88" i="20" s="1"/>
  <c r="E87" i="20" s="1"/>
  <c r="N72" i="20"/>
  <c r="Z79" i="20"/>
  <c r="N79" i="20"/>
  <c r="E96" i="20" s="1"/>
  <c r="E95" i="20" s="1"/>
  <c r="N80" i="20"/>
  <c r="Z87" i="20"/>
  <c r="N87" i="20"/>
  <c r="E104" i="20" s="1"/>
  <c r="N88" i="20"/>
  <c r="Z95" i="20"/>
  <c r="N95" i="20"/>
  <c r="N96" i="20"/>
  <c r="E113" i="20" s="1"/>
  <c r="E112" i="20" s="1"/>
  <c r="E109" i="20" s="1"/>
  <c r="Z103" i="20"/>
  <c r="N103" i="20"/>
  <c r="N104" i="20"/>
  <c r="E121" i="20" s="1"/>
  <c r="E120" i="20" s="1"/>
  <c r="Z111" i="20"/>
  <c r="N111" i="20"/>
  <c r="E130" i="20" s="1"/>
  <c r="E129" i="20" s="1"/>
  <c r="E128" i="20" s="1"/>
  <c r="N112" i="20"/>
  <c r="Z119" i="20"/>
  <c r="N119" i="20"/>
  <c r="E138" i="20" s="1"/>
  <c r="E137" i="20" s="1"/>
  <c r="N120" i="20"/>
  <c r="Z125" i="20"/>
  <c r="N125" i="20"/>
  <c r="E144" i="20" s="1"/>
  <c r="E143" i="20" s="1"/>
  <c r="N126" i="20"/>
  <c r="Z133" i="20"/>
  <c r="N133" i="20"/>
  <c r="Z135" i="20"/>
  <c r="Z137" i="20"/>
  <c r="Z139" i="20"/>
  <c r="Z141" i="20"/>
  <c r="Z150" i="20"/>
  <c r="Z157" i="20"/>
  <c r="Z166" i="20"/>
  <c r="Z173" i="20"/>
  <c r="Z185" i="20"/>
  <c r="N185" i="20"/>
  <c r="Z201" i="20"/>
  <c r="N201" i="20"/>
  <c r="Z217" i="20"/>
  <c r="N217" i="20"/>
  <c r="Z233" i="20"/>
  <c r="N233" i="20"/>
  <c r="E254" i="20" s="1"/>
  <c r="E253" i="20" s="1"/>
  <c r="Z385" i="20"/>
  <c r="N141" i="20"/>
  <c r="E160" i="20" s="1"/>
  <c r="E159" i="20" s="1"/>
  <c r="N144" i="20"/>
  <c r="N149" i="20"/>
  <c r="E168" i="20" s="1"/>
  <c r="E167" i="20" s="1"/>
  <c r="N152" i="20"/>
  <c r="E171" i="20" s="1"/>
  <c r="E170" i="20" s="1"/>
  <c r="N157" i="20"/>
  <c r="N160" i="20"/>
  <c r="E179" i="20" s="1"/>
  <c r="E178" i="20" s="1"/>
  <c r="N165" i="20"/>
  <c r="E184" i="20" s="1"/>
  <c r="E183" i="20" s="1"/>
  <c r="N168" i="20"/>
  <c r="N173" i="20"/>
  <c r="N176" i="20"/>
  <c r="E195" i="20" s="1"/>
  <c r="E194" i="20" s="1"/>
  <c r="N180" i="20"/>
  <c r="E199" i="20" s="1"/>
  <c r="E198" i="20" s="1"/>
  <c r="N184" i="20"/>
  <c r="E203" i="20" s="1"/>
  <c r="E202" i="20" s="1"/>
  <c r="N188" i="20"/>
  <c r="N192" i="20"/>
  <c r="E211" i="20" s="1"/>
  <c r="E208" i="20" s="1"/>
  <c r="E207" i="20" s="1"/>
  <c r="N196" i="20"/>
  <c r="E215" i="20" s="1"/>
  <c r="E214" i="20" s="1"/>
  <c r="N200" i="20"/>
  <c r="E219" i="20" s="1"/>
  <c r="E218" i="20" s="1"/>
  <c r="N204" i="20"/>
  <c r="E223" i="20" s="1"/>
  <c r="E222" i="20" s="1"/>
  <c r="N208" i="20"/>
  <c r="N212" i="20"/>
  <c r="E231" i="20" s="1"/>
  <c r="E230" i="20" s="1"/>
  <c r="N216" i="20"/>
  <c r="E235" i="20" s="1"/>
  <c r="E234" i="20" s="1"/>
  <c r="N220" i="20"/>
  <c r="E239" i="20" s="1"/>
  <c r="E238" i="20" s="1"/>
  <c r="N224" i="20"/>
  <c r="E243" i="20" s="1"/>
  <c r="E242" i="20" s="1"/>
  <c r="N228" i="20"/>
  <c r="E249" i="20" s="1"/>
  <c r="N232" i="20"/>
  <c r="N236" i="20"/>
  <c r="E257" i="20" s="1"/>
  <c r="N240" i="20"/>
  <c r="E261" i="20" s="1"/>
  <c r="E260" i="20" s="1"/>
  <c r="N246" i="20"/>
  <c r="E267" i="20" s="1"/>
  <c r="E265" i="20" s="1"/>
  <c r="Z251" i="20"/>
  <c r="Z257" i="20"/>
  <c r="N257" i="20"/>
  <c r="E278" i="20" s="1"/>
  <c r="E277" i="20" s="1"/>
  <c r="Z259" i="20"/>
  <c r="Z265" i="20"/>
  <c r="N265" i="20"/>
  <c r="E286" i="20" s="1"/>
  <c r="E285" i="20" s="1"/>
  <c r="Z267" i="20"/>
  <c r="Z273" i="20"/>
  <c r="N273" i="20"/>
  <c r="Z275" i="20"/>
  <c r="Z281" i="20"/>
  <c r="N281" i="20"/>
  <c r="Z283" i="20"/>
  <c r="Z289" i="20"/>
  <c r="N289" i="20"/>
  <c r="Z291" i="20"/>
  <c r="Z297" i="20"/>
  <c r="N297" i="20"/>
  <c r="E320" i="20" s="1"/>
  <c r="E319" i="20" s="1"/>
  <c r="Z299" i="20"/>
  <c r="Z305" i="20"/>
  <c r="N305" i="20"/>
  <c r="E328" i="20" s="1"/>
  <c r="E327" i="20" s="1"/>
  <c r="Z307" i="20"/>
  <c r="Z313" i="20"/>
  <c r="N313" i="20"/>
  <c r="Z315" i="20"/>
  <c r="Z321" i="20"/>
  <c r="N321" i="20"/>
  <c r="E344" i="20" s="1"/>
  <c r="E343" i="20" s="1"/>
  <c r="Z323" i="20"/>
  <c r="Z329" i="20"/>
  <c r="N329" i="20"/>
  <c r="Z331" i="20"/>
  <c r="Z337" i="20"/>
  <c r="N337" i="20"/>
  <c r="Z339" i="20"/>
  <c r="Z345" i="20"/>
  <c r="N345" i="20"/>
  <c r="Z347" i="20"/>
  <c r="Z353" i="20"/>
  <c r="N353" i="20"/>
  <c r="Z355" i="20"/>
  <c r="Z383" i="20"/>
  <c r="Z428" i="20"/>
  <c r="N135" i="20"/>
  <c r="E154" i="20" s="1"/>
  <c r="E152" i="20" s="1"/>
  <c r="N137" i="20"/>
  <c r="E156" i="20" s="1"/>
  <c r="E155" i="20" s="1"/>
  <c r="N139" i="20"/>
  <c r="E158" i="20" s="1"/>
  <c r="E157" i="20" s="1"/>
  <c r="N142" i="20"/>
  <c r="N150" i="20"/>
  <c r="N158" i="20"/>
  <c r="E177" i="20" s="1"/>
  <c r="E176" i="20" s="1"/>
  <c r="N166" i="20"/>
  <c r="N174" i="20"/>
  <c r="E193" i="20" s="1"/>
  <c r="E192" i="20" s="1"/>
  <c r="Z249" i="20"/>
  <c r="Z365" i="20"/>
  <c r="Z370" i="20"/>
  <c r="Z417" i="20"/>
  <c r="Z420" i="20"/>
  <c r="Z457" i="20"/>
  <c r="Z461" i="20"/>
  <c r="Z465" i="20"/>
  <c r="Z469" i="20"/>
  <c r="E224" i="20"/>
  <c r="E246" i="20"/>
  <c r="Z253" i="20"/>
  <c r="N253" i="20"/>
  <c r="E274" i="20" s="1"/>
  <c r="Z261" i="20"/>
  <c r="N261" i="20"/>
  <c r="E282" i="20" s="1"/>
  <c r="E281" i="20" s="1"/>
  <c r="Z269" i="20"/>
  <c r="N269" i="20"/>
  <c r="E292" i="20" s="1"/>
  <c r="E291" i="20" s="1"/>
  <c r="Z277" i="20"/>
  <c r="N277" i="20"/>
  <c r="Z285" i="20"/>
  <c r="N285" i="20"/>
  <c r="Z293" i="20"/>
  <c r="N293" i="20"/>
  <c r="E316" i="20" s="1"/>
  <c r="Z301" i="20"/>
  <c r="N301" i="20"/>
  <c r="E324" i="20" s="1"/>
  <c r="E323" i="20" s="1"/>
  <c r="Z309" i="20"/>
  <c r="N309" i="20"/>
  <c r="Z317" i="20"/>
  <c r="N317" i="20"/>
  <c r="E340" i="20" s="1"/>
  <c r="Z325" i="20"/>
  <c r="N325" i="20"/>
  <c r="E348" i="20" s="1"/>
  <c r="E347" i="20" s="1"/>
  <c r="Z333" i="20"/>
  <c r="N333" i="20"/>
  <c r="Z341" i="20"/>
  <c r="N341" i="20"/>
  <c r="Z349" i="20"/>
  <c r="N349" i="20"/>
  <c r="Z357" i="20"/>
  <c r="N357" i="20"/>
  <c r="E385" i="20" s="1"/>
  <c r="Z360" i="20"/>
  <c r="Z378" i="20"/>
  <c r="Z405" i="20"/>
  <c r="Z408" i="20"/>
  <c r="Z437" i="20"/>
  <c r="Z250" i="20"/>
  <c r="N251" i="20"/>
  <c r="Z254" i="20"/>
  <c r="N254" i="20"/>
  <c r="E275" i="20" s="1"/>
  <c r="N255" i="20"/>
  <c r="E276" i="20" s="1"/>
  <c r="Z258" i="20"/>
  <c r="N258" i="20"/>
  <c r="N259" i="20"/>
  <c r="E280" i="20" s="1"/>
  <c r="E279" i="20" s="1"/>
  <c r="Z262" i="20"/>
  <c r="N262" i="20"/>
  <c r="N263" i="20"/>
  <c r="E284" i="20" s="1"/>
  <c r="E283" i="20" s="1"/>
  <c r="Z266" i="20"/>
  <c r="N266" i="20"/>
  <c r="N267" i="20"/>
  <c r="E288" i="20" s="1"/>
  <c r="E287" i="20" s="1"/>
  <c r="Z270" i="20"/>
  <c r="N270" i="20"/>
  <c r="N271" i="20"/>
  <c r="Z274" i="20"/>
  <c r="N274" i="20"/>
  <c r="E297" i="20" s="1"/>
  <c r="E296" i="20" s="1"/>
  <c r="N275" i="20"/>
  <c r="Z278" i="20"/>
  <c r="N278" i="20"/>
  <c r="E301" i="20" s="1"/>
  <c r="E300" i="20" s="1"/>
  <c r="N279" i="20"/>
  <c r="Z282" i="20"/>
  <c r="N282" i="20"/>
  <c r="E305" i="20" s="1"/>
  <c r="E304" i="20" s="1"/>
  <c r="N283" i="20"/>
  <c r="Z286" i="20"/>
  <c r="N286" i="20"/>
  <c r="E309" i="20" s="1"/>
  <c r="E308" i="20" s="1"/>
  <c r="N287" i="20"/>
  <c r="Z290" i="20"/>
  <c r="N290" i="20"/>
  <c r="N291" i="20"/>
  <c r="E314" i="20" s="1"/>
  <c r="E313" i="20" s="1"/>
  <c r="E312" i="20" s="1"/>
  <c r="Z294" i="20"/>
  <c r="N294" i="20"/>
  <c r="N295" i="20"/>
  <c r="E318" i="20" s="1"/>
  <c r="E317" i="20" s="1"/>
  <c r="Z298" i="20"/>
  <c r="N298" i="20"/>
  <c r="N299" i="20"/>
  <c r="E322" i="20" s="1"/>
  <c r="E321" i="20" s="1"/>
  <c r="Z302" i="20"/>
  <c r="N302" i="20"/>
  <c r="N303" i="20"/>
  <c r="E326" i="20" s="1"/>
  <c r="E325" i="20" s="1"/>
  <c r="Z306" i="20"/>
  <c r="N306" i="20"/>
  <c r="N307" i="20"/>
  <c r="Z310" i="20"/>
  <c r="N310" i="20"/>
  <c r="E333" i="20" s="1"/>
  <c r="E332" i="20" s="1"/>
  <c r="N311" i="20"/>
  <c r="Z314" i="20"/>
  <c r="N314" i="20"/>
  <c r="E337" i="20" s="1"/>
  <c r="E336" i="20" s="1"/>
  <c r="N315" i="20"/>
  <c r="Z318" i="20"/>
  <c r="N318" i="20"/>
  <c r="N319" i="20"/>
  <c r="E342" i="20" s="1"/>
  <c r="E341" i="20" s="1"/>
  <c r="Z322" i="20"/>
  <c r="N322" i="20"/>
  <c r="N323" i="20"/>
  <c r="E346" i="20" s="1"/>
  <c r="E345" i="20" s="1"/>
  <c r="Z326" i="20"/>
  <c r="N326" i="20"/>
  <c r="N327" i="20"/>
  <c r="Z330" i="20"/>
  <c r="N330" i="20"/>
  <c r="E353" i="20" s="1"/>
  <c r="E352" i="20" s="1"/>
  <c r="N331" i="20"/>
  <c r="Z334" i="20"/>
  <c r="N334" i="20"/>
  <c r="E357" i="20" s="1"/>
  <c r="E356" i="20" s="1"/>
  <c r="N335" i="20"/>
  <c r="E358" i="20" s="1"/>
  <c r="Z338" i="20"/>
  <c r="N338" i="20"/>
  <c r="E361" i="20" s="1"/>
  <c r="N339" i="20"/>
  <c r="E362" i="20" s="1"/>
  <c r="Z342" i="20"/>
  <c r="N342" i="20"/>
  <c r="E365" i="20" s="1"/>
  <c r="E364" i="20" s="1"/>
  <c r="N343" i="20"/>
  <c r="Z346" i="20"/>
  <c r="N346" i="20"/>
  <c r="N347" i="20"/>
  <c r="Z350" i="20"/>
  <c r="N350" i="20"/>
  <c r="E372" i="20" s="1"/>
  <c r="E371" i="20" s="1"/>
  <c r="N351" i="20"/>
  <c r="Z354" i="20"/>
  <c r="N354" i="20"/>
  <c r="E376" i="20" s="1"/>
  <c r="E375" i="20" s="1"/>
  <c r="N355" i="20"/>
  <c r="Z358" i="20"/>
  <c r="N358" i="20"/>
  <c r="N359" i="20"/>
  <c r="Z362" i="20"/>
  <c r="N368" i="20"/>
  <c r="Z368" i="20"/>
  <c r="Z373" i="20"/>
  <c r="N376" i="20"/>
  <c r="Z376" i="20"/>
  <c r="N386" i="20"/>
  <c r="E458" i="20" s="1"/>
  <c r="E457" i="20" s="1"/>
  <c r="Z390" i="20"/>
  <c r="N393" i="20"/>
  <c r="Z393" i="20"/>
  <c r="Z398" i="20"/>
  <c r="Z402" i="20"/>
  <c r="E406" i="20"/>
  <c r="N361" i="20"/>
  <c r="E395" i="20" s="1"/>
  <c r="E394" i="20" s="1"/>
  <c r="Z361" i="20"/>
  <c r="N363" i="20"/>
  <c r="E397" i="20" s="1"/>
  <c r="E396" i="20" s="1"/>
  <c r="N366" i="20"/>
  <c r="Z366" i="20"/>
  <c r="Z371" i="20"/>
  <c r="N374" i="20"/>
  <c r="Z374" i="20"/>
  <c r="Z379" i="20"/>
  <c r="Z381" i="20"/>
  <c r="Z388" i="20"/>
  <c r="E387" i="20"/>
  <c r="N391" i="20"/>
  <c r="Z391" i="20"/>
  <c r="Z396" i="20"/>
  <c r="Z399" i="20"/>
  <c r="Z403" i="20"/>
  <c r="N414" i="20"/>
  <c r="E524" i="20" s="1"/>
  <c r="E523" i="20" s="1"/>
  <c r="E520" i="20" s="1"/>
  <c r="Z415" i="20"/>
  <c r="Z435" i="20"/>
  <c r="Z252" i="20"/>
  <c r="N252" i="20"/>
  <c r="Z256" i="20"/>
  <c r="N256" i="20"/>
  <c r="Z260" i="20"/>
  <c r="N260" i="20"/>
  <c r="Z264" i="20"/>
  <c r="N264" i="20"/>
  <c r="Z268" i="20"/>
  <c r="N268" i="20"/>
  <c r="Z272" i="20"/>
  <c r="N272" i="20"/>
  <c r="E295" i="20" s="1"/>
  <c r="E294" i="20" s="1"/>
  <c r="Z276" i="20"/>
  <c r="N276" i="20"/>
  <c r="E299" i="20" s="1"/>
  <c r="E298" i="20" s="1"/>
  <c r="Z280" i="20"/>
  <c r="N280" i="20"/>
  <c r="E303" i="20" s="1"/>
  <c r="E302" i="20" s="1"/>
  <c r="Z284" i="20"/>
  <c r="N284" i="20"/>
  <c r="E307" i="20" s="1"/>
  <c r="E306" i="20" s="1"/>
  <c r="Z288" i="20"/>
  <c r="N288" i="20"/>
  <c r="E311" i="20" s="1"/>
  <c r="E310" i="20" s="1"/>
  <c r="Z292" i="20"/>
  <c r="N292" i="20"/>
  <c r="E315" i="20" s="1"/>
  <c r="Z296" i="20"/>
  <c r="N296" i="20"/>
  <c r="Z300" i="20"/>
  <c r="N300" i="20"/>
  <c r="Z304" i="20"/>
  <c r="N304" i="20"/>
  <c r="Z308" i="20"/>
  <c r="N308" i="20"/>
  <c r="E331" i="20" s="1"/>
  <c r="E330" i="20" s="1"/>
  <c r="Z312" i="20"/>
  <c r="N312" i="20"/>
  <c r="E335" i="20" s="1"/>
  <c r="E334" i="20" s="1"/>
  <c r="Z316" i="20"/>
  <c r="N316" i="20"/>
  <c r="E339" i="20" s="1"/>
  <c r="E338" i="20" s="1"/>
  <c r="Z320" i="20"/>
  <c r="N320" i="20"/>
  <c r="Z324" i="20"/>
  <c r="N324" i="20"/>
  <c r="Z328" i="20"/>
  <c r="N328" i="20"/>
  <c r="E351" i="20" s="1"/>
  <c r="E350" i="20" s="1"/>
  <c r="Z332" i="20"/>
  <c r="N332" i="20"/>
  <c r="E355" i="20" s="1"/>
  <c r="E354" i="20" s="1"/>
  <c r="Z336" i="20"/>
  <c r="N336" i="20"/>
  <c r="E359" i="20" s="1"/>
  <c r="Z340" i="20"/>
  <c r="N340" i="20"/>
  <c r="Z344" i="20"/>
  <c r="N344" i="20"/>
  <c r="E367" i="20" s="1"/>
  <c r="E366" i="20" s="1"/>
  <c r="Z348" i="20"/>
  <c r="N348" i="20"/>
  <c r="E368" i="20" s="1"/>
  <c r="Z352" i="20"/>
  <c r="N352" i="20"/>
  <c r="E374" i="20" s="1"/>
  <c r="E373" i="20" s="1"/>
  <c r="Z356" i="20"/>
  <c r="N356" i="20"/>
  <c r="E384" i="20" s="1"/>
  <c r="E383" i="20" s="1"/>
  <c r="E437" i="20"/>
  <c r="Z369" i="20"/>
  <c r="Z372" i="20"/>
  <c r="Z377" i="20"/>
  <c r="Z380" i="20"/>
  <c r="Z382" i="20"/>
  <c r="E454" i="20"/>
  <c r="Z389" i="20"/>
  <c r="Z394" i="20"/>
  <c r="Z397" i="20"/>
  <c r="Z400" i="20"/>
  <c r="Z425" i="20"/>
  <c r="Z433" i="20"/>
  <c r="Z477" i="20"/>
  <c r="N487" i="20"/>
  <c r="E611" i="20" s="1"/>
  <c r="E609" i="20" s="1"/>
  <c r="P482" i="20"/>
  <c r="N401" i="20"/>
  <c r="N404" i="20"/>
  <c r="Z410" i="20"/>
  <c r="N416" i="20"/>
  <c r="Z422" i="20"/>
  <c r="N424" i="20"/>
  <c r="Z430" i="20"/>
  <c r="N432" i="20"/>
  <c r="Z440" i="20"/>
  <c r="N443" i="20"/>
  <c r="E553" i="20" s="1"/>
  <c r="E552" i="20" s="1"/>
  <c r="Z443" i="20"/>
  <c r="Z447" i="20"/>
  <c r="Z452" i="20"/>
  <c r="Z453" i="20"/>
  <c r="Z458" i="20"/>
  <c r="Z462" i="20"/>
  <c r="E461" i="20"/>
  <c r="Z466" i="20"/>
  <c r="Z470" i="20"/>
  <c r="N409" i="20"/>
  <c r="E519" i="20" s="1"/>
  <c r="E518" i="20" s="1"/>
  <c r="E511" i="20" s="1"/>
  <c r="Z409" i="20"/>
  <c r="Z414" i="20"/>
  <c r="N421" i="20"/>
  <c r="E531" i="20" s="1"/>
  <c r="E530" i="20" s="1"/>
  <c r="E525" i="20" s="1"/>
  <c r="Z421" i="20"/>
  <c r="N429" i="20"/>
  <c r="Z429" i="20"/>
  <c r="N441" i="20"/>
  <c r="E551" i="20" s="1"/>
  <c r="E550" i="20" s="1"/>
  <c r="E541" i="20" s="1"/>
  <c r="Z441" i="20"/>
  <c r="Z449" i="20"/>
  <c r="Z459" i="20"/>
  <c r="Z463" i="20"/>
  <c r="Z467" i="20"/>
  <c r="Z471" i="20"/>
  <c r="Z475" i="20"/>
  <c r="Q482" i="20"/>
  <c r="N484" i="20"/>
  <c r="E608" i="20" s="1"/>
  <c r="E607" i="20" s="1"/>
  <c r="Z406" i="20"/>
  <c r="N413" i="20"/>
  <c r="Z413" i="20"/>
  <c r="Z418" i="20"/>
  <c r="Z426" i="20"/>
  <c r="Z434" i="20"/>
  <c r="Z436" i="20"/>
  <c r="Z439" i="20"/>
  <c r="Z444" i="20"/>
  <c r="Z445" i="20"/>
  <c r="Z450" i="20"/>
  <c r="Z464" i="20"/>
  <c r="Z468" i="20"/>
  <c r="Z472" i="20"/>
  <c r="E586" i="20"/>
  <c r="Z479" i="20"/>
  <c r="Z480" i="20"/>
  <c r="E479" i="20"/>
  <c r="R482" i="20"/>
  <c r="N483" i="20"/>
  <c r="E654" i="20"/>
  <c r="N447" i="20"/>
  <c r="E557" i="20" s="1"/>
  <c r="E556" i="20" s="1"/>
  <c r="Z474" i="20"/>
  <c r="N497" i="20"/>
  <c r="E621" i="20" s="1"/>
  <c r="E620" i="20" s="1"/>
  <c r="N505" i="20"/>
  <c r="E629" i="20" s="1"/>
  <c r="E628" i="20" s="1"/>
  <c r="N513" i="20"/>
  <c r="E637" i="20" s="1"/>
  <c r="E633" i="20" s="1"/>
  <c r="E630" i="20" s="1"/>
  <c r="N521" i="20"/>
  <c r="E645" i="20" s="1"/>
  <c r="E644" i="20" s="1"/>
  <c r="N473" i="20"/>
  <c r="E583" i="20" s="1"/>
  <c r="E582" i="20" s="1"/>
  <c r="E577" i="20" s="1"/>
  <c r="Z473" i="20"/>
  <c r="Z478" i="20"/>
  <c r="N485" i="20"/>
  <c r="N493" i="20"/>
  <c r="E617" i="20" s="1"/>
  <c r="N525" i="20"/>
  <c r="E649" i="20" s="1"/>
  <c r="E648" i="20" s="1"/>
  <c r="N527" i="20"/>
  <c r="E651" i="20" s="1"/>
  <c r="E650" i="20" s="1"/>
  <c r="N529" i="20"/>
  <c r="E653" i="20" s="1"/>
  <c r="E652" i="20" s="1"/>
  <c r="N531" i="20"/>
  <c r="P544" i="20"/>
  <c r="N544" i="20" s="1"/>
  <c r="F667" i="20"/>
  <c r="E690" i="20"/>
  <c r="E689" i="20" s="1"/>
  <c r="E688" i="20" s="1"/>
  <c r="C36" i="22" l="1"/>
  <c r="C72" i="21"/>
  <c r="C113" i="21"/>
  <c r="C92" i="21"/>
  <c r="C102" i="21"/>
  <c r="C61" i="21"/>
  <c r="C34" i="21"/>
  <c r="C122" i="21"/>
  <c r="C130" i="21"/>
  <c r="C138" i="21"/>
  <c r="C30" i="21"/>
  <c r="C125" i="21"/>
  <c r="C109" i="21"/>
  <c r="C188" i="21"/>
  <c r="C134" i="21"/>
  <c r="C95" i="21"/>
  <c r="C79" i="21"/>
  <c r="C53" i="21"/>
  <c r="C67" i="21"/>
  <c r="C10" i="21"/>
  <c r="C6" i="21" s="1"/>
  <c r="C46" i="21"/>
  <c r="C211" i="21"/>
  <c r="F497" i="20"/>
  <c r="E250" i="20"/>
  <c r="F6" i="20"/>
  <c r="E329" i="20"/>
  <c r="E360" i="20"/>
  <c r="E349" i="20" s="1"/>
  <c r="E164" i="20"/>
  <c r="E163" i="20" s="1"/>
  <c r="E363" i="20"/>
  <c r="E169" i="20"/>
  <c r="E147" i="20"/>
  <c r="E82" i="20"/>
  <c r="N482" i="20"/>
  <c r="F386" i="20"/>
  <c r="E606" i="20"/>
  <c r="F605" i="20" s="1"/>
  <c r="E293" i="20"/>
  <c r="E273" i="20"/>
  <c r="E272" i="20" s="1"/>
  <c r="E229" i="20"/>
  <c r="E180" i="20"/>
  <c r="C91" i="21" l="1"/>
  <c r="C45" i="21"/>
  <c r="C149" i="21" s="1"/>
  <c r="F206" i="20"/>
  <c r="F691" i="20"/>
  <c r="H365" i="20"/>
  <c r="F81" i="20"/>
  <c r="S38" i="16" l="1"/>
  <c r="S37" i="16"/>
  <c r="K39" i="16"/>
  <c r="L39" i="16"/>
  <c r="M39" i="16"/>
  <c r="N39" i="16"/>
  <c r="O39" i="16"/>
  <c r="P39" i="16"/>
  <c r="Q39" i="16"/>
  <c r="R39" i="16"/>
  <c r="J39" i="16"/>
  <c r="S39" i="16" l="1"/>
  <c r="D8" i="4"/>
  <c r="D11" i="4" s="1"/>
  <c r="D10" i="2"/>
  <c r="D13" i="1"/>
  <c r="D17" i="1" l="1"/>
</calcChain>
</file>

<file path=xl/sharedStrings.xml><?xml version="1.0" encoding="utf-8"?>
<sst xmlns="http://schemas.openxmlformats.org/spreadsheetml/2006/main" count="2650" uniqueCount="1884">
  <si>
    <t>Clasificación por Fuentes de Financiamiento</t>
  </si>
  <si>
    <t>No.</t>
  </si>
  <si>
    <t>Categorías</t>
  </si>
  <si>
    <t>Presupuesto aprobado</t>
  </si>
  <si>
    <t>No Etiquetado</t>
  </si>
  <si>
    <t>Recursos fiscales</t>
  </si>
  <si>
    <t>Financiamientos internos</t>
  </si>
  <si>
    <t xml:space="preserve">Financiamientos externos 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</si>
  <si>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</si>
  <si>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</si>
  <si>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</si>
  <si>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</si>
  <si>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</si>
  <si>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</si>
  <si>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Total</t>
  </si>
  <si>
    <t>Clasificación por Tipo de Gasto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</si>
  <si>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</si>
  <si>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</si>
  <si>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</si>
  <si>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</si>
  <si>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</si>
  <si>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</si>
  <si>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</si>
  <si>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Dietas</t>
  </si>
  <si>
    <t xml:space="preserve">    Dietas </t>
  </si>
  <si>
    <t>Haberes</t>
  </si>
  <si>
    <t xml:space="preserve">    Haberes</t>
  </si>
  <si>
    <t>Sueldos base al personal permanente</t>
  </si>
  <si>
    <t xml:space="preserve">    Sueldo base</t>
  </si>
  <si>
    <t xml:space="preserve">    Complemento de sueldo</t>
  </si>
  <si>
    <t>Remuneraciones por adscripción laboral en el extranjero</t>
  </si>
  <si>
    <t xml:space="preserve">    Remuneraciones por adscripción laboral en el extranjero</t>
  </si>
  <si>
    <t>Remuneraciones al personal de carácter transitorio</t>
  </si>
  <si>
    <t>Honorarios asimilables a salarios</t>
  </si>
  <si>
    <t xml:space="preserve">    Honorarios asimilables a salarios</t>
  </si>
  <si>
    <t>Sueldos base al personal eventual</t>
  </si>
  <si>
    <t xml:space="preserve">    Sueldos base al personal eventual</t>
  </si>
  <si>
    <t>Retribuciones por servicios de carácter social</t>
  </si>
  <si>
    <t xml:space="preserve">    Retribuciones por servicios de carácter social</t>
  </si>
  <si>
    <t>Retribución a los representantes de los trabajadores y de los patrones en la junta de conciliación y arbitraje</t>
  </si>
  <si>
    <t xml:space="preserve">    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</si>
  <si>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</si>
  <si>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</si>
  <si>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 xml:space="preserve">    Prima quinquenal por años de servicios efectivos prestados</t>
  </si>
  <si>
    <t>Primas de vacaciones, dominical y gratificación de fin de año</t>
  </si>
  <si>
    <t xml:space="preserve">    Prima vacacional</t>
  </si>
  <si>
    <t xml:space="preserve">    Prima dominical</t>
  </si>
  <si>
    <t xml:space="preserve">    Gratificación de fin de año</t>
  </si>
  <si>
    <t>Horas extraordinarias</t>
  </si>
  <si>
    <t xml:space="preserve">    Remuneraciones por horas extraordinarias</t>
  </si>
  <si>
    <t xml:space="preserve">    Pago de días de descanso laborados</t>
  </si>
  <si>
    <t>Compensaciones</t>
  </si>
  <si>
    <t xml:space="preserve">    Compensación por servicios eventuales</t>
  </si>
  <si>
    <t>Sobrehaberes</t>
  </si>
  <si>
    <t xml:space="preserve">    Sobrehaberes</t>
  </si>
  <si>
    <t>Honorarios especiales</t>
  </si>
  <si>
    <t xml:space="preserve">    Honorarios especiales</t>
  </si>
  <si>
    <t>Participación por vigilancia en el cumplimiento de las leyes y custodia de valores</t>
  </si>
  <si>
    <t xml:space="preserve">    Vigilancia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</si>
  <si>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</si>
  <si>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</si>
  <si>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</si>
  <si>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</si>
  <si>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</si>
  <si>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</si>
  <si>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</si>
  <si>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 xml:space="preserve">    Fondo de ahorro</t>
  </si>
  <si>
    <t>Indemnizaciones</t>
  </si>
  <si>
    <t xml:space="preserve">    Indemnizaciones y liquidaciones por retiro y haberes caídos</t>
  </si>
  <si>
    <t>Prestaciones y haberes de retiro</t>
  </si>
  <si>
    <t xml:space="preserve">    Fondo de ahorro (pensiones)</t>
  </si>
  <si>
    <t xml:space="preserve">    Estímulos por años de servicio</t>
  </si>
  <si>
    <t xml:space="preserve">    Liquidación de las prestaciones (jubilación)</t>
  </si>
  <si>
    <t>Prestaciones contractuales</t>
  </si>
  <si>
    <t xml:space="preserve">    Prestaciones contractuales mensuales</t>
  </si>
  <si>
    <t xml:space="preserve">    Prestaciones contractuales anuales</t>
  </si>
  <si>
    <t>Apoyos a la capacitación de servidores públicos</t>
  </si>
  <si>
    <t xml:space="preserve">    Apoyos a la capacitación de servidores públicos</t>
  </si>
  <si>
    <t xml:space="preserve">    Subsidio a organismos sindicales</t>
  </si>
  <si>
    <t>Previsiones</t>
  </si>
  <si>
    <t>Previsiones de carácter laboral, económica y de seguridad social</t>
  </si>
  <si>
    <t xml:space="preserve">    Regularizaciones</t>
  </si>
  <si>
    <t xml:space="preserve">    Previsión de incremento salarial</t>
  </si>
  <si>
    <t>Pago de estímulos a servidores públicos</t>
  </si>
  <si>
    <t>Estímulos</t>
  </si>
  <si>
    <t xml:space="preserve">    Estímulos</t>
  </si>
  <si>
    <t>Recompensas</t>
  </si>
  <si>
    <t xml:space="preserve">    Recompensas</t>
  </si>
  <si>
    <t>Materiales y Suministros</t>
  </si>
  <si>
    <t>Materiales  de administración, emisión de documentos y artículos oficiales</t>
  </si>
  <si>
    <t xml:space="preserve">    Materiales, útiles y equipos menores de oficina</t>
  </si>
  <si>
    <t xml:space="preserve">    Materiales y útiles de impresión y reproducción</t>
  </si>
  <si>
    <t xml:space="preserve">    Material estadístico y geográfico</t>
  </si>
  <si>
    <t>Materiales, útiles y equipos menores de tecnologías de la información y comunicaciones</t>
  </si>
  <si>
    <t xml:space="preserve">    Materiales, útiles y equipos menores de tecnologías de la información y comunicaciones</t>
  </si>
  <si>
    <t>Material impreso e información digital</t>
  </si>
  <si>
    <t xml:space="preserve">    Material impreso e información digital</t>
  </si>
  <si>
    <t xml:space="preserve">    Material de limpieza</t>
  </si>
  <si>
    <t>Materiales y útiles de enseñanza</t>
  </si>
  <si>
    <t xml:space="preserve">    Materiales y útiles de enseñanza</t>
  </si>
  <si>
    <t>Materiales para el registro e identificación de bienes y personas</t>
  </si>
  <si>
    <t xml:space="preserve">    Materiales para el registro e identificación de bienes y personas</t>
  </si>
  <si>
    <t>Alimentos y utensilios</t>
  </si>
  <si>
    <t>Productos alimenticios para personas</t>
  </si>
  <si>
    <t xml:space="preserve">    Alimentación en oficinas o lugares de trabajo</t>
  </si>
  <si>
    <t xml:space="preserve">    Alimentación en eventos oficiales</t>
  </si>
  <si>
    <t xml:space="preserve">    Alimentación en programas de capacitación y adiestramiento</t>
  </si>
  <si>
    <t xml:space="preserve">    Alimentación para internos</t>
  </si>
  <si>
    <t>Productos alimenticios para animales</t>
  </si>
  <si>
    <t xml:space="preserve">    Productos alimenticios para animales</t>
  </si>
  <si>
    <t>Utensilios para el servicio de alimentación</t>
  </si>
  <si>
    <t xml:space="preserve">    Utensilios para el servicio de alimentación</t>
  </si>
  <si>
    <t xml:space="preserve"> Materias primas y materiales de producción y comercialización</t>
  </si>
  <si>
    <t>Productos alimenticios, agropecuarios y forestales adquiridos como materia prima</t>
  </si>
  <si>
    <t xml:space="preserve">    Productos alimenticios, agropecuarios y forestales adquiridos como materia prima</t>
  </si>
  <si>
    <t>Insumos textiles adquiridos como materia prima</t>
  </si>
  <si>
    <t xml:space="preserve">    Insumos textiles adquiridos como materia prima</t>
  </si>
  <si>
    <t>Productos de papel, cartón e impresos adquiridos como materia prima</t>
  </si>
  <si>
    <t xml:space="preserve">    Productos de papel, cartón e impresos adquiridos como materia prima</t>
  </si>
  <si>
    <t>Combustibles, lubricantes, aditivos, carbón y sus derivados adquiridos como materia prima</t>
  </si>
  <si>
    <t xml:space="preserve">    Combustibles, lubricantes, aditivos, carbón y sus derivados adquiridos como materia prima</t>
  </si>
  <si>
    <t>Productos químicos, farmacéuticos y de laboratorio adquiridos como materia prima</t>
  </si>
  <si>
    <t xml:space="preserve">    Productos químicos, farmacéuticos y de laboratorio adquiridos como materia prima</t>
  </si>
  <si>
    <t>Productos metálicos y a base de minerales no metálicos adquiridos como materia prima</t>
  </si>
  <si>
    <t xml:space="preserve">    Productos metálicos y a base de minerales no metálicos adquiridos como materia prima</t>
  </si>
  <si>
    <t>Productos de cuero, piel, plástico y hule adquiridos como materia prima</t>
  </si>
  <si>
    <t xml:space="preserve">    Productos de cuero, piel, plástico y hule adquiridos como materia prima</t>
  </si>
  <si>
    <t>Mercancías adquiridas para su comercialización</t>
  </si>
  <si>
    <t xml:space="preserve">    Mercancías adquiridas para su comercialización</t>
  </si>
  <si>
    <t>Otros productos adquiridos como materia prima</t>
  </si>
  <si>
    <t xml:space="preserve">    Otros productos adquiridos como materia prima</t>
  </si>
  <si>
    <t xml:space="preserve"> Materiales y artículos de construcción y de reparación</t>
  </si>
  <si>
    <t>Productos minerales no metálicos</t>
  </si>
  <si>
    <t xml:space="preserve">    Productos minerales no metálicos</t>
  </si>
  <si>
    <t>Cemento y productos de concreto</t>
  </si>
  <si>
    <t xml:space="preserve">    Cemento y productos de concreto</t>
  </si>
  <si>
    <t>Cal, yeso y productos de yeso</t>
  </si>
  <si>
    <t xml:space="preserve">    Cal, yeso y productos de yeso</t>
  </si>
  <si>
    <t>Madera y productos de madera</t>
  </si>
  <si>
    <t xml:space="preserve">    Madera y productos de madera</t>
  </si>
  <si>
    <t>Vidrio y productos de vidrio</t>
  </si>
  <si>
    <t xml:space="preserve">    Vidrio y productos de vidrio</t>
  </si>
  <si>
    <t>Material eléctrico y electrónico</t>
  </si>
  <si>
    <t xml:space="preserve">    Material eléctrico y electrónico</t>
  </si>
  <si>
    <t>Artículos metálicos para la construcción</t>
  </si>
  <si>
    <t xml:space="preserve">    Artículos metálicos para la construcción</t>
  </si>
  <si>
    <t>Materiales complementarios</t>
  </si>
  <si>
    <t xml:space="preserve">    Materiales complementarios</t>
  </si>
  <si>
    <t>Otros materiales y artículos de construcción y reparación</t>
  </si>
  <si>
    <t xml:space="preserve">    Otros materiales y artículos de construcción y reparación</t>
  </si>
  <si>
    <t>Productos químicos básicos</t>
  </si>
  <si>
    <t xml:space="preserve">    Productos químicos básicos</t>
  </si>
  <si>
    <t>Fertilizantes, pesticidas y otros agroquímicos</t>
  </si>
  <si>
    <t xml:space="preserve">    Fertilizantes, pesticidas y otros agroquímicos</t>
  </si>
  <si>
    <t>Medicinas y productos farmacéuticos</t>
  </si>
  <si>
    <t xml:space="preserve">    Medicinas y productos farmacéuticos</t>
  </si>
  <si>
    <t xml:space="preserve">    Vacunas</t>
  </si>
  <si>
    <t>Materiales, accesorios y suministros médicos</t>
  </si>
  <si>
    <t xml:space="preserve">    Materiales, accesorios y suministros médicos</t>
  </si>
  <si>
    <t xml:space="preserve">    Materiales, accesorios y suministros de laboratorio</t>
  </si>
  <si>
    <t>Fibras sintéticas, hules, plásticos y derivados</t>
  </si>
  <si>
    <t xml:space="preserve">    Fibras sintéticas, hules, plásticos y derivados</t>
  </si>
  <si>
    <t>Otros productos químicos</t>
  </si>
  <si>
    <t xml:space="preserve">    Otros productos químicos</t>
  </si>
  <si>
    <t>Combustibles, lubricantes y aditivos</t>
  </si>
  <si>
    <t xml:space="preserve">    Combustibles, lubricantes y aditivos</t>
  </si>
  <si>
    <t xml:space="preserve">    Turbosina o gas avión</t>
  </si>
  <si>
    <t>Carbón y sus derivados</t>
  </si>
  <si>
    <t xml:space="preserve">    Carbón y sus derivados</t>
  </si>
  <si>
    <t>Vestuario y uniformes</t>
  </si>
  <si>
    <t xml:space="preserve">    Vestuario y uniformes</t>
  </si>
  <si>
    <t xml:space="preserve">    Prendas de seguridad y protección personal</t>
  </si>
  <si>
    <t>Artículos deportivos</t>
  </si>
  <si>
    <t xml:space="preserve">    Artículos deportivos</t>
  </si>
  <si>
    <t>Productos textiles</t>
  </si>
  <si>
    <t xml:space="preserve">    Productos textiles</t>
  </si>
  <si>
    <t>Blancos y otros productos textiles, excepto prendas de vestir</t>
  </si>
  <si>
    <t xml:space="preserve">    Blancos y otros productos textiles, excepto prendas de vestir</t>
  </si>
  <si>
    <t>Materiales y suministros para seguridad</t>
  </si>
  <si>
    <t>Sustancias y materiales explosivos</t>
  </si>
  <si>
    <t xml:space="preserve">    Sustancias y materiales explosivos</t>
  </si>
  <si>
    <t>Materiales de seguridad pública</t>
  </si>
  <si>
    <t xml:space="preserve">    Materiales de seguridad pública</t>
  </si>
  <si>
    <t>Prendas de protección para seguridad pública y nacional</t>
  </si>
  <si>
    <t xml:space="preserve">    Prendas de protección para seguridad pública y nacional</t>
  </si>
  <si>
    <t>Herramientas, refacciones y accesorios menores</t>
  </si>
  <si>
    <t>Herramientas menores</t>
  </si>
  <si>
    <t xml:space="preserve">    Herramientas menores</t>
  </si>
  <si>
    <t>Refacciones y accesorios menores de edificios</t>
  </si>
  <si>
    <t xml:space="preserve">    Refacciones y accesorios menores de edificios</t>
  </si>
  <si>
    <t>Refacciones y accesorios menores de mobiliario y equipo de administración, educacional y recreativo</t>
  </si>
  <si>
    <t xml:space="preserve">    Refacciones y accesorios menores de mobiliario y equipo de administración, educacional y recreativo</t>
  </si>
  <si>
    <t>Refacciones y accesorios menores de equipo de cómputo y tecnologías de la información</t>
  </si>
  <si>
    <t xml:space="preserve">    Refacciones y accesorios menores de equipo de cómputo y tecnologías de la información</t>
  </si>
  <si>
    <t>Refacciones y accesorios menores de equipo e instrumental médico y de laboratorio</t>
  </si>
  <si>
    <t xml:space="preserve">    Refacciones y accesorios menores de equipo e instrumental médico y de laboratorio</t>
  </si>
  <si>
    <t>Refacciones y accesorios menores de equipo de transporte</t>
  </si>
  <si>
    <t xml:space="preserve">    Refacciones y accesorios menores de equipo de transporte</t>
  </si>
  <si>
    <t>Refacciones y accesorios menores de equipo de defensa y seguridad</t>
  </si>
  <si>
    <t xml:space="preserve">    Refacciones y accesorios menores de equipo de defensa y seguridad</t>
  </si>
  <si>
    <t>Refacciones y accesorios menores de maquinaria y otros equipos</t>
  </si>
  <si>
    <t xml:space="preserve">    Refacciones y accesorios menores de maquinaria y otros equipos</t>
  </si>
  <si>
    <t>Refacciones y accesorios menores otros bienes muebles</t>
  </si>
  <si>
    <t xml:space="preserve">    Refacciones y accesorios menores otros bienes muebles</t>
  </si>
  <si>
    <t>Energía eléctrica</t>
  </si>
  <si>
    <t xml:space="preserve">    Energía eléctrica</t>
  </si>
  <si>
    <t xml:space="preserve">    Pago por estudios de factibilidad de servicio eléctrico</t>
  </si>
  <si>
    <t xml:space="preserve">    Otros pagos derivados de la prestación del servicio eléctrico</t>
  </si>
  <si>
    <t>Gas</t>
  </si>
  <si>
    <t xml:space="preserve">    Suministro de gas por ductos, tanque estacionario o de cilindros.</t>
  </si>
  <si>
    <t>Agua</t>
  </si>
  <si>
    <t xml:space="preserve">    Agua</t>
  </si>
  <si>
    <t>Telefonía tradicional</t>
  </si>
  <si>
    <t xml:space="preserve">    Telefonía tradicional</t>
  </si>
  <si>
    <t>Telefonía celular</t>
  </si>
  <si>
    <t xml:space="preserve">    Telefonía celular</t>
  </si>
  <si>
    <t>Servicios de telecomunicaciones y satélites</t>
  </si>
  <si>
    <t xml:space="preserve">    Servicios de telecomunicaciones y satélites</t>
  </si>
  <si>
    <t>Servicios de acceso de internet, redes y procesamiento de información</t>
  </si>
  <si>
    <t xml:space="preserve">    Servicios de acceso de internet, redes y procesamiento de información</t>
  </si>
  <si>
    <t>Servicios postales y telegráficos</t>
  </si>
  <si>
    <t xml:space="preserve">    Servicios telegráficos</t>
  </si>
  <si>
    <t xml:space="preserve">    Servicios postales</t>
  </si>
  <si>
    <t>Servicios integrales y otros servicios</t>
  </si>
  <si>
    <t xml:space="preserve">    Servicios integrales y otros servicios</t>
  </si>
  <si>
    <t xml:space="preserve"> Servicios de arrendamiento</t>
  </si>
  <si>
    <t>Arrendamiento de terrenos</t>
  </si>
  <si>
    <t xml:space="preserve">    Arrendamiento de terrenos</t>
  </si>
  <si>
    <t>Arrendamiento de edificios</t>
  </si>
  <si>
    <t xml:space="preserve">    Arrendamiento de edificios</t>
  </si>
  <si>
    <t>Arrendamiento de mobiliario y equipo de administración, educacional y recreativo</t>
  </si>
  <si>
    <t xml:space="preserve">    Arrendamiento de mobiliario y equipo de administración, educacional y recreativo</t>
  </si>
  <si>
    <t>Arrendamiento de equipo e instrumental médico y de laboratorio</t>
  </si>
  <si>
    <t xml:space="preserve">    Arrendamiento de equipo e instrumental médico y de laboratorio</t>
  </si>
  <si>
    <t>Arrendamiento de equipo de transporte</t>
  </si>
  <si>
    <t xml:space="preserve">    Arrendamiento de equipo de transporte</t>
  </si>
  <si>
    <t>Arrendamiento de maquinaria, otros equipos y herramientas</t>
  </si>
  <si>
    <t xml:space="preserve">    Arrendamiento de maquinaria, otros equipos y herramientas</t>
  </si>
  <si>
    <t>Arrendamiento de activos intangibles</t>
  </si>
  <si>
    <t xml:space="preserve">    Arrendamiento de activos intangibles</t>
  </si>
  <si>
    <t>Arrendamiento financiero</t>
  </si>
  <si>
    <t xml:space="preserve">    Arrendamiento financiero</t>
  </si>
  <si>
    <t>Otros arrendamientos</t>
  </si>
  <si>
    <t xml:space="preserve">    Otros arrendamientos</t>
  </si>
  <si>
    <t xml:space="preserve">    Renta de exhibiciones temporales</t>
  </si>
  <si>
    <t xml:space="preserve">    Rentas de películas</t>
  </si>
  <si>
    <t xml:space="preserve"> Servicios profesionales, científicos, técnicos y otros servicios</t>
  </si>
  <si>
    <t>Servicios legales, de contabilidad, auditoría y relacionados</t>
  </si>
  <si>
    <t xml:space="preserve">    Servicios legales, de contabilidad, auditoría y relacionados</t>
  </si>
  <si>
    <t>Servicios de diseño, arquitectura, ingeniería y actividades relacionadas</t>
  </si>
  <si>
    <t xml:space="preserve">    Servicios de diseño, arquitectura, ingeniería y actividades relacionadas</t>
  </si>
  <si>
    <t>Servicios de consultoría administrativa, procesos, técnica y en tecnologías de la información</t>
  </si>
  <si>
    <t xml:space="preserve">    Servicios de consultoría administrativa, procesos y técnica</t>
  </si>
  <si>
    <t xml:space="preserve">    Servicios en tecnologías de la información</t>
  </si>
  <si>
    <t>Servicios de capacitación</t>
  </si>
  <si>
    <t xml:space="preserve">    Servicios de capacitación</t>
  </si>
  <si>
    <t>Servicios de investigación científica y desarrollo</t>
  </si>
  <si>
    <t xml:space="preserve">    Servicios de investigación científica y desarrollo</t>
  </si>
  <si>
    <t xml:space="preserve">    Servicios estadísticos</t>
  </si>
  <si>
    <t>Servicios de apoyo administrativo, fotocopiado e impresión</t>
  </si>
  <si>
    <t xml:space="preserve">    Servicios de apoyo administrativo, fotocopiado e impresión</t>
  </si>
  <si>
    <t>Servicios de protección y seguridad</t>
  </si>
  <si>
    <t xml:space="preserve">    Servicios de protección y seguridad</t>
  </si>
  <si>
    <t xml:space="preserve">    Operativos de seguridad</t>
  </si>
  <si>
    <t>Servicios de vigilancia</t>
  </si>
  <si>
    <t xml:space="preserve">    Servicios de vigilancia</t>
  </si>
  <si>
    <t>Servicios profesionales, científicos y técnicos integrales</t>
  </si>
  <si>
    <t xml:space="preserve">    Servicios profesionales, científicos y técnicos integrales</t>
  </si>
  <si>
    <t>Servicios financieros, bancarios y comerciales</t>
  </si>
  <si>
    <t>Servicios financieros y bancarios</t>
  </si>
  <si>
    <t xml:space="preserve">    Servicios financieros y bancarios</t>
  </si>
  <si>
    <t xml:space="preserve">    Servicios financieros de la deuda pública</t>
  </si>
  <si>
    <t xml:space="preserve">    Diferencias en cambios</t>
  </si>
  <si>
    <t>Servicios de cobranza, investigación crediticia y similar</t>
  </si>
  <si>
    <t xml:space="preserve">    Servicios de cobranza, investigación crediticia y similar</t>
  </si>
  <si>
    <t>Servicios de recaudación, traslado y custodia de valores</t>
  </si>
  <si>
    <t xml:space="preserve">    Servicios de recaudación, traslado y custodia de valores</t>
  </si>
  <si>
    <t>Seguros de responsabilidad patrimonial y fianzas</t>
  </si>
  <si>
    <t xml:space="preserve">    Seguros de responsabilidad patrimonial y fianzas</t>
  </si>
  <si>
    <t>Seguro de bienes patrimoniales</t>
  </si>
  <si>
    <t xml:space="preserve">    Seguro de bienes patrimoniales</t>
  </si>
  <si>
    <t>Almacenaje, envase y embalaje</t>
  </si>
  <si>
    <t xml:space="preserve">    Almacenaje, envase y embalaje</t>
  </si>
  <si>
    <t>Fletes y maniobras</t>
  </si>
  <si>
    <t xml:space="preserve">    Fletes y maniobras</t>
  </si>
  <si>
    <t>Comisiones por ventas</t>
  </si>
  <si>
    <t xml:space="preserve">    Comisiones por ventas</t>
  </si>
  <si>
    <t>Servicios financieros, bancarios y comerciales integrales</t>
  </si>
  <si>
    <t xml:space="preserve">    Servicios financieros, bancarios y comerciales integrales</t>
  </si>
  <si>
    <t xml:space="preserve"> Servicios de instalación, reparación, mantenimiento y conservación</t>
  </si>
  <si>
    <t>Conservación y mantenimiento menor de inmuebles</t>
  </si>
  <si>
    <t xml:space="preserve">    Conservación y mantenimiento menor de inmuebles</t>
  </si>
  <si>
    <t>Instalación, reparación y mantenimiento de mobiliario y equipo de administración, educacional y recreativo</t>
  </si>
  <si>
    <t xml:space="preserve">    Instalación, reparación y mantenimiento de mobiliario y equipo de administración, educacional y recreativo</t>
  </si>
  <si>
    <t>Instalación, reparación y mantenimiento de equipo de cómputo y tecnologías de la información</t>
  </si>
  <si>
    <t xml:space="preserve">    Instalación, reparación y mantenimiento de equipo de cómputo y tecnologías de la información</t>
  </si>
  <si>
    <t>Instalación, reparación y mantenimiento de equipo e instrumental médico y de laboratorio</t>
  </si>
  <si>
    <t xml:space="preserve">    Instalación, reparación y mantenimiento de equipo e instrumental médico y de laboratorio</t>
  </si>
  <si>
    <t>Reparación y mantenimiento de equipo de transporte</t>
  </si>
  <si>
    <t xml:space="preserve">    Reparación y mantenimiento de equipo de transporte terrestre</t>
  </si>
  <si>
    <t>Reparación y mantenimiento de equipo de defensa y seguridad</t>
  </si>
  <si>
    <t xml:space="preserve">    Reparación y mantenimiento de equipo de defensa y seguridad</t>
  </si>
  <si>
    <t>Instalación, reparación y mantenimiento de máquina, otros equipos y herramientas</t>
  </si>
  <si>
    <t xml:space="preserve">    Instalación, reparación y mantenimiento de máquina, otros equipos y herramientas</t>
  </si>
  <si>
    <t>Servicios de limpieza y manejo de desechos</t>
  </si>
  <si>
    <t xml:space="preserve">    Servicios de limpieza y manejo de desechos</t>
  </si>
  <si>
    <t>Servicios de jardinería y fumigación</t>
  </si>
  <si>
    <t xml:space="preserve">    Servicios de jardinería y fumigación</t>
  </si>
  <si>
    <t xml:space="preserve"> Servicios de comunicación social y publicidad</t>
  </si>
  <si>
    <t>Difusión por radio, televisión y otros medios de mensajes sobre programas y actividades gubernamentales</t>
  </si>
  <si>
    <t xml:space="preserve">    Difusión por radio, televisión y otros medios de mensajes sobre programas y actividades gubernamentales</t>
  </si>
  <si>
    <t xml:space="preserve">    Informe de gobierno</t>
  </si>
  <si>
    <t xml:space="preserve">    Servicios de impresión y reproducción</t>
  </si>
  <si>
    <t>Difusión por radio, televisión y otros medios de mensajes comerciales para promover la venta de bienes o servicios</t>
  </si>
  <si>
    <t xml:space="preserve">    Difusión por radio, televisión y otros medios de mensajes comerciales para promover la venta de bienes o servicios</t>
  </si>
  <si>
    <t>Servicios de creatividad, preproducción y producción de publicidad, excepto internet</t>
  </si>
  <si>
    <t xml:space="preserve">    Servicios de creatividad, preproducción y producción de publicidad, excepto internet</t>
  </si>
  <si>
    <t>Servicios de revelado de fotografías</t>
  </si>
  <si>
    <t xml:space="preserve">    Servicios de revelado de fotografías</t>
  </si>
  <si>
    <t>Servicios de la industria fílmica, del sonido y del vídeo</t>
  </si>
  <si>
    <t xml:space="preserve">    Servicios de la industria fílmica, del sonido y del vídeo</t>
  </si>
  <si>
    <t>Servicio de creación y difusión de contenido exclusivamente a través de internet</t>
  </si>
  <si>
    <t xml:space="preserve">    Servicio de creación y difusión de contenido exclusivamente a través de internet</t>
  </si>
  <si>
    <t>Otros servicios de información</t>
  </si>
  <si>
    <t xml:space="preserve">    Otros servicios de información</t>
  </si>
  <si>
    <t>Servicios de traslado y viáticos</t>
  </si>
  <si>
    <t>Pasajes aéreos</t>
  </si>
  <si>
    <t xml:space="preserve">    Pasajes aéreos</t>
  </si>
  <si>
    <t>Pasajes terrestres</t>
  </si>
  <si>
    <t xml:space="preserve">    Pasajes terrestres</t>
  </si>
  <si>
    <t>Pasajes marítimos, lacustres y fluviales</t>
  </si>
  <si>
    <t xml:space="preserve">    Pasajes marítimos, lacustres y fluviales</t>
  </si>
  <si>
    <t>Autotransporte</t>
  </si>
  <si>
    <t xml:space="preserve">    Autotransporte</t>
  </si>
  <si>
    <t>Viáticos en el país</t>
  </si>
  <si>
    <t xml:space="preserve">    Viáticos en el país</t>
  </si>
  <si>
    <t xml:space="preserve">    Gasto de traslados en comisiones oficiales</t>
  </si>
  <si>
    <t>Viáticos en el extranjero</t>
  </si>
  <si>
    <t xml:space="preserve">    Viáticos en el extranjero</t>
  </si>
  <si>
    <t>Gastos de instalación y traslado de menaje</t>
  </si>
  <si>
    <t xml:space="preserve">    Gastos de instalación y traslado de menaje</t>
  </si>
  <si>
    <t>Servicios integrales de traslado y viáticos</t>
  </si>
  <si>
    <t xml:space="preserve">    Servicios integrales de traslado y viáticos</t>
  </si>
  <si>
    <t>Otros servicios de traslado y hospedaje</t>
  </si>
  <si>
    <t xml:space="preserve">    Otros servicios de traslado y hospedaje</t>
  </si>
  <si>
    <t xml:space="preserve"> Servicios oficiales</t>
  </si>
  <si>
    <t>Gastos de ceremonial</t>
  </si>
  <si>
    <t xml:space="preserve">    Gastos de ceremonial</t>
  </si>
  <si>
    <t>Gastos de orden social y cultural</t>
  </si>
  <si>
    <t xml:space="preserve">    Gastos de orden social y cultural</t>
  </si>
  <si>
    <t>Congresos y convenciones</t>
  </si>
  <si>
    <t xml:space="preserve">    Congresos y convenciones</t>
  </si>
  <si>
    <t>Exposiciones</t>
  </si>
  <si>
    <t xml:space="preserve">    Exposiciones</t>
  </si>
  <si>
    <t xml:space="preserve">    Mantenimiento y conservación de exposiciones</t>
  </si>
  <si>
    <t xml:space="preserve">    Espectáculos culturales</t>
  </si>
  <si>
    <t>Gastos de representación</t>
  </si>
  <si>
    <t xml:space="preserve">    Gastos de representación</t>
  </si>
  <si>
    <t xml:space="preserve">    Gastos de representación en congresos, convenciones y exposiciones</t>
  </si>
  <si>
    <t>Otros servicios generales</t>
  </si>
  <si>
    <t>Servicios funerarios y de cementerios</t>
  </si>
  <si>
    <t xml:space="preserve">    Servicios funerarios y de cementerios</t>
  </si>
  <si>
    <t>Impuestos y derechos</t>
  </si>
  <si>
    <t xml:space="preserve">    Impuestos y derechos</t>
  </si>
  <si>
    <t xml:space="preserve">    Tenencias y canje de placas de vehículos oficiales</t>
  </si>
  <si>
    <t>Impuestos y derechos de importación</t>
  </si>
  <si>
    <t xml:space="preserve">    Impuestos y derechos de importación</t>
  </si>
  <si>
    <t xml:space="preserve">    Sentencias y resoluciones por autoridad competente</t>
  </si>
  <si>
    <t>Penas, multas, accesorios y actualizaciones</t>
  </si>
  <si>
    <t xml:space="preserve">    Penas, multas, accesorios y actualizaciones</t>
  </si>
  <si>
    <t>Otros gastos por responsabilidades</t>
  </si>
  <si>
    <t xml:space="preserve">    Otros gastos por responsabilidades</t>
  </si>
  <si>
    <t>Utilidades</t>
  </si>
  <si>
    <t xml:space="preserve">    Utilidades</t>
  </si>
  <si>
    <t>Impuesto sobre nóminas y otros que se deriven de una relación laboral</t>
  </si>
  <si>
    <t xml:space="preserve">    Impuesto sobre nómina</t>
  </si>
  <si>
    <t xml:space="preserve">    Previsión para impuesto sobre nómina</t>
  </si>
  <si>
    <t xml:space="preserve">    Otras contribuciones derivadas de una relación laboral</t>
  </si>
  <si>
    <t xml:space="preserve">    Otros servicios generales</t>
  </si>
  <si>
    <t xml:space="preserve">    Servicios asistenciales</t>
  </si>
  <si>
    <t>Transferencias, Asignaciones, Subsidios y Otras Ayudas</t>
  </si>
  <si>
    <t>Transferencias internas y asignaciones al sector público</t>
  </si>
  <si>
    <t>Asignaciones presupuestarias al Poder Ejecutivo</t>
  </si>
  <si>
    <t xml:space="preserve">    Asignaciones presupuestarias al Poder Ejecutivo</t>
  </si>
  <si>
    <t>Asignaciones presupuestarias al Poder Legislativo</t>
  </si>
  <si>
    <t xml:space="preserve">    Asignaciones presupuestarias al Poder Legislativo</t>
  </si>
  <si>
    <t>Asignaciones presupuestarias al Poder Judicial</t>
  </si>
  <si>
    <t xml:space="preserve">    Asignaciones presupuestarias al Poder Judicial</t>
  </si>
  <si>
    <t>Asignaciones presupuestarias a órganos autónomos</t>
  </si>
  <si>
    <t xml:space="preserve">    Asignaciones presupuestarias a órganos autónomos</t>
  </si>
  <si>
    <t>Transferencias internas otorgadas a entidades paraestatales no empresariales y no financieras</t>
  </si>
  <si>
    <t xml:space="preserve">    Transferencias internas otorgadas a entidades paraestatales no empresariales y no financieras</t>
  </si>
  <si>
    <t>Transferencias internas otorgadas a entidades paraestatales empresariales y no financieras</t>
  </si>
  <si>
    <t xml:space="preserve">    Transferencias internas otorgadas a entidades paraestatales empresariales y no financieras</t>
  </si>
  <si>
    <t>Transferencias internas otorgadas a fideicomisos públicos empresariales y no financieros</t>
  </si>
  <si>
    <t xml:space="preserve">    Transferencias internas otorgadas a fideicomisos públicos empresariales y no financieros</t>
  </si>
  <si>
    <t>Transferencias internas otorgadas a instituciones paraestatales públicas financieras</t>
  </si>
  <si>
    <t xml:space="preserve">    Transferencias internas otorgadas a instituciones paraestatales públicas financieras</t>
  </si>
  <si>
    <t>Transferencias internas otorgadas a fideicomisos públicos financieros</t>
  </si>
  <si>
    <t xml:space="preserve">    Transferencias internas otorgadas a fideicomisos públicos financieros</t>
  </si>
  <si>
    <t>Transferencias al resto del sector público</t>
  </si>
  <si>
    <t>Transferencias otorgadas a entidades paraestatales no empresariales y no financieras</t>
  </si>
  <si>
    <t xml:space="preserve">    Transferencias otorgadas a entidades paraestatales no empresariales y no financieras</t>
  </si>
  <si>
    <t xml:space="preserve">    Transferencias corrientes a organismos públicos descentralizados</t>
  </si>
  <si>
    <t>Transferencias otorgadas para entidades paraestatales empresariales y no financieras</t>
  </si>
  <si>
    <t xml:space="preserve">    Transferencias otorgadas para entidades paraestatales empresariales y no financieras</t>
  </si>
  <si>
    <t>Transferencias otorgadas para instituciones paraestatales públicas financieras</t>
  </si>
  <si>
    <t xml:space="preserve">    Transferencias otorgadas para instituciones paraestatales públicas financieras</t>
  </si>
  <si>
    <t>Transferencias otorgadas a entidades federativas y municipios</t>
  </si>
  <si>
    <t xml:space="preserve">    Transferencias otorgadas a entidades federativas y municipios</t>
  </si>
  <si>
    <t>Transferencias a fideicomisos de entidades federativas y municipios</t>
  </si>
  <si>
    <t xml:space="preserve">    Transferencias a fideicomisos de entidades federativas y municipios</t>
  </si>
  <si>
    <t>Subsidios y subvenciones</t>
  </si>
  <si>
    <t>Subsidios a la producción</t>
  </si>
  <si>
    <t xml:space="preserve">    Subsidios a la producción</t>
  </si>
  <si>
    <t>Subsidios a la distribución</t>
  </si>
  <si>
    <t xml:space="preserve">    Subsidios a la distribución</t>
  </si>
  <si>
    <t>Subsidios a la inversión</t>
  </si>
  <si>
    <t xml:space="preserve">    Subsidios a la inversión</t>
  </si>
  <si>
    <t>Subsidios a la prestación de servicios públicos</t>
  </si>
  <si>
    <t xml:space="preserve">    Subsidios a la prestación de servicios públicos</t>
  </si>
  <si>
    <t>Subsidios para cubrir diferenciales de tasas de interés</t>
  </si>
  <si>
    <t xml:space="preserve">    Subsidios para cubrir diferenciales de tasas de interés</t>
  </si>
  <si>
    <t>Subsidios a la vivienda</t>
  </si>
  <si>
    <t xml:space="preserve">    Subsidios a la vivienda</t>
  </si>
  <si>
    <t>Subvenciones al consumo</t>
  </si>
  <si>
    <t xml:space="preserve">    Subvenciones al consumo</t>
  </si>
  <si>
    <t>Subsidios a entidades federativas y municipios</t>
  </si>
  <si>
    <t xml:space="preserve">    Subsidios a entidades federativas y municipios</t>
  </si>
  <si>
    <t>Otros subsidios</t>
  </si>
  <si>
    <t xml:space="preserve">    Otros subsidios</t>
  </si>
  <si>
    <t>Ayudas sociales</t>
  </si>
  <si>
    <t>Ayudas sociales a personas</t>
  </si>
  <si>
    <t xml:space="preserve">    Ayudas sociales a personas</t>
  </si>
  <si>
    <t>Becas y otras ayudas para programas de capacitación</t>
  </si>
  <si>
    <t xml:space="preserve">    Becas y otras ayudas para programas de capacitación</t>
  </si>
  <si>
    <t>Ayudas sociales a instituciones de enseñanza</t>
  </si>
  <si>
    <t xml:space="preserve">    Ayudas sociales a instituciones de enseñanza</t>
  </si>
  <si>
    <t>Ayudas sociales a actividades científicas o académicas</t>
  </si>
  <si>
    <t xml:space="preserve">    Ayudas sociales a actividades científicas o académicas</t>
  </si>
  <si>
    <t>Ayudas sociales a instituciones sin fines de lucro</t>
  </si>
  <si>
    <t xml:space="preserve">    Ayudas sociales a instituciones sin fines de lucro</t>
  </si>
  <si>
    <t>Ayudas sociales a cooperativas</t>
  </si>
  <si>
    <t xml:space="preserve">    Ayudas sociales a cooperativas</t>
  </si>
  <si>
    <t>Ayudas sociales a entidades  de interés publico</t>
  </si>
  <si>
    <t xml:space="preserve">    Ayudas sociales a entidades  de interés publico</t>
  </si>
  <si>
    <t>Ayudas por desastres naturales y otros siniestros</t>
  </si>
  <si>
    <t xml:space="preserve">    Ayudas por desastres naturales y otros siniestros</t>
  </si>
  <si>
    <t>Pensiones y jubilaciones</t>
  </si>
  <si>
    <t>Pensiones</t>
  </si>
  <si>
    <t xml:space="preserve">    Pensiones</t>
  </si>
  <si>
    <t>Jubilaciones</t>
  </si>
  <si>
    <t xml:space="preserve">    Jubilaciones</t>
  </si>
  <si>
    <t>Otras pensiones y jubilaciones</t>
  </si>
  <si>
    <t xml:space="preserve">    Otras pensiones y jubilaciones</t>
  </si>
  <si>
    <t>Transferencias a fideicomisos, mandatos y otros análogos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</si>
  <si>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</si>
  <si>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</si>
  <si>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</si>
  <si>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</si>
  <si>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</si>
  <si>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</si>
  <si>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</si>
  <si>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</si>
  <si>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 xml:space="preserve"> Bienes Muebles, Inmuebles e Intangibles</t>
  </si>
  <si>
    <t xml:space="preserve"> Mobiliario y equipo de administración</t>
  </si>
  <si>
    <t>Muebles de oficina y estantería</t>
  </si>
  <si>
    <t xml:space="preserve">    Muebles de oficina y estantería</t>
  </si>
  <si>
    <t>Muebles, excepto de oficina y estantería</t>
  </si>
  <si>
    <t xml:space="preserve">    Muebles, excepto de oficina y estantería</t>
  </si>
  <si>
    <t>Bienes artísticos, culturales y científicos</t>
  </si>
  <si>
    <t xml:space="preserve">    Bienes artísticos, culturales y científicos</t>
  </si>
  <si>
    <t>Objetos de valor</t>
  </si>
  <si>
    <t xml:space="preserve">    Objetos de valor</t>
  </si>
  <si>
    <t>Equipo de cómputo y de tecnologías de la información</t>
  </si>
  <si>
    <t xml:space="preserve">    Equipo de cómputo y de tecnologías de la información</t>
  </si>
  <si>
    <t>Otros mobiliarios y equipos de administración</t>
  </si>
  <si>
    <t xml:space="preserve">    Otros mobiliarios y equipos de administración</t>
  </si>
  <si>
    <t xml:space="preserve"> Mobiliario y equipo educacional y recreativo</t>
  </si>
  <si>
    <t>Equipos y aparatos audiovisuales</t>
  </si>
  <si>
    <t xml:space="preserve">    Equipos y aparatos audiovisuales</t>
  </si>
  <si>
    <t>Aparatos deportivos</t>
  </si>
  <si>
    <t xml:space="preserve">    Aparatos deportivos</t>
  </si>
  <si>
    <t>Cámaras fotográficas y de video</t>
  </si>
  <si>
    <t xml:space="preserve">    Cámaras fotográficas y de video</t>
  </si>
  <si>
    <t>Otro mobiliario y equipo educacional y recreativo</t>
  </si>
  <si>
    <t xml:space="preserve">    Otro mobiliario y equipo educacional y recreativo</t>
  </si>
  <si>
    <t xml:space="preserve"> Equipo e instrumental médico y de laboratorio</t>
  </si>
  <si>
    <t>Equipo médico y de laboratorio</t>
  </si>
  <si>
    <t xml:space="preserve">    Equipo médico y de laboratorio</t>
  </si>
  <si>
    <t>Instrumental médico y de laboratorio</t>
  </si>
  <si>
    <t xml:space="preserve">    Instrumental médico y de laboratorio</t>
  </si>
  <si>
    <t>Vehículos y equipo de transporte</t>
  </si>
  <si>
    <t>Vehículos y equipo terrestre</t>
  </si>
  <si>
    <t xml:space="preserve">    Vehículos y equipo terrestre</t>
  </si>
  <si>
    <t>Carrocerías y remolques</t>
  </si>
  <si>
    <t xml:space="preserve">    Carrocerías y remolques</t>
  </si>
  <si>
    <t>Equipo aeroespacial</t>
  </si>
  <si>
    <t xml:space="preserve">    Equipo aeroespacial</t>
  </si>
  <si>
    <t>Equipo ferroviario</t>
  </si>
  <si>
    <t xml:space="preserve">    Equipo ferroviario</t>
  </si>
  <si>
    <t>Embarcaciones</t>
  </si>
  <si>
    <t xml:space="preserve">    Embarcaciones</t>
  </si>
  <si>
    <t>Otros equipos de transporte</t>
  </si>
  <si>
    <t xml:space="preserve">    Otros equipos de transporte</t>
  </si>
  <si>
    <t xml:space="preserve"> Equipo de defensa y seguridad</t>
  </si>
  <si>
    <t>Equipo de defensa y seguridad</t>
  </si>
  <si>
    <t xml:space="preserve">    Equipo de defensa y seguridad</t>
  </si>
  <si>
    <t xml:space="preserve"> Maquinaria, otros equipos y herramientas</t>
  </si>
  <si>
    <t>Maquinaria y equipo agropecuario</t>
  </si>
  <si>
    <t xml:space="preserve">    Maquinaria y equipo agropecuario</t>
  </si>
  <si>
    <t>Maquinaria y equipo industrial</t>
  </si>
  <si>
    <t xml:space="preserve">    Maquinaria y equipo industrial</t>
  </si>
  <si>
    <t>Maquinaria y equipo de construcción</t>
  </si>
  <si>
    <t xml:space="preserve">    Maquinaria y equipo de construcción</t>
  </si>
  <si>
    <t>Sistemas de aire acondicionado, calefacción y de refrigeración industrial y comercial</t>
  </si>
  <si>
    <t xml:space="preserve">    Sistemas de aire acondicionado, calefacción y de refrigeración industrial y comercial</t>
  </si>
  <si>
    <t>Equipo de comunicación y telecomunicación</t>
  </si>
  <si>
    <t xml:space="preserve">    Equipo de comunicación y telecomunicación</t>
  </si>
  <si>
    <t>Equipos de generación eléctrica, aparatos y accesorios eléctricos</t>
  </si>
  <si>
    <t xml:space="preserve">    Equipos de generación eléctrica, aparatos y accesorios eléctricos</t>
  </si>
  <si>
    <t>Herramientas y máquinas-herramienta</t>
  </si>
  <si>
    <t xml:space="preserve">    Herramientas y máquinas-herramienta</t>
  </si>
  <si>
    <t>Otros equipos</t>
  </si>
  <si>
    <t xml:space="preserve">    Otros equipos</t>
  </si>
  <si>
    <t xml:space="preserve"> Activos biológicos</t>
  </si>
  <si>
    <t>Bovinos</t>
  </si>
  <si>
    <t xml:space="preserve">    Bovinos</t>
  </si>
  <si>
    <t>Porcinos</t>
  </si>
  <si>
    <t xml:space="preserve">    Porcinos</t>
  </si>
  <si>
    <t>Aves</t>
  </si>
  <si>
    <t xml:space="preserve">    Aves</t>
  </si>
  <si>
    <t>Ovinos y caprinos</t>
  </si>
  <si>
    <t xml:space="preserve">    Ovinos y caprinos</t>
  </si>
  <si>
    <t>Peces y acuicultura</t>
  </si>
  <si>
    <t xml:space="preserve">    Peces y acuicultura</t>
  </si>
  <si>
    <t>Equinos</t>
  </si>
  <si>
    <t xml:space="preserve">    Equinos</t>
  </si>
  <si>
    <t>Especies menores y de zoológico</t>
  </si>
  <si>
    <t xml:space="preserve">    Especies menores y de zoológico</t>
  </si>
  <si>
    <t>Árboles y plantas</t>
  </si>
  <si>
    <t xml:space="preserve">    Árboles y plantas</t>
  </si>
  <si>
    <t>Otros activos biológicos</t>
  </si>
  <si>
    <t xml:space="preserve">    Otros activos biológicos</t>
  </si>
  <si>
    <t>Bienes inmuebles</t>
  </si>
  <si>
    <t>Terrenos</t>
  </si>
  <si>
    <t xml:space="preserve">    Terrenos</t>
  </si>
  <si>
    <t>Viviendas</t>
  </si>
  <si>
    <t xml:space="preserve">    Viviendas</t>
  </si>
  <si>
    <t>Edificios no residenciales</t>
  </si>
  <si>
    <t xml:space="preserve">    Edificios no residenciales</t>
  </si>
  <si>
    <t>Otros bienes inmuebles</t>
  </si>
  <si>
    <t xml:space="preserve">    Otros bienes inmuebles</t>
  </si>
  <si>
    <t xml:space="preserve"> Activos intangibles</t>
  </si>
  <si>
    <t>Software</t>
  </si>
  <si>
    <t xml:space="preserve">    Software</t>
  </si>
  <si>
    <t>Licencias informáticas e intelectuales</t>
  </si>
  <si>
    <t xml:space="preserve">    Licencias informáticas e intelectuales</t>
  </si>
  <si>
    <t>Otros activos intangibles</t>
  </si>
  <si>
    <t xml:space="preserve">    Otros activos intangibles</t>
  </si>
  <si>
    <t xml:space="preserve"> Inversión Pública</t>
  </si>
  <si>
    <t xml:space="preserve"> Obra pública en bienes de dominio público</t>
  </si>
  <si>
    <t>Edificación habitacional</t>
  </si>
  <si>
    <t xml:space="preserve">    Edificación habitacional</t>
  </si>
  <si>
    <t>Edificación no habitacional</t>
  </si>
  <si>
    <t xml:space="preserve">    Edificación no habitacional</t>
  </si>
  <si>
    <t xml:space="preserve">    Construcción y/o rehabilitación de escuelas y espacios educativos</t>
  </si>
  <si>
    <t xml:space="preserve">    Construcción y/o rehabilitación de hospitales y centros de salud</t>
  </si>
  <si>
    <t xml:space="preserve">    Construcción y/o rehabilitación de espacios deportivos</t>
  </si>
  <si>
    <t xml:space="preserve">     Construcción y/o rehabilitación de infraestructura penitenciaria</t>
  </si>
  <si>
    <t xml:space="preserve">     Construcción y/o rehabilitación de infraestructura cultural</t>
  </si>
  <si>
    <t xml:space="preserve">     Construcción y/o rehabilitación de infraestructura social</t>
  </si>
  <si>
    <t xml:space="preserve">    Construcción y/o rehabilitación de infraestructura turística</t>
  </si>
  <si>
    <t>Construcción de obras para el abastecimiento de agua, petróleo, gas, electricidad y telecomunicaciones</t>
  </si>
  <si>
    <t xml:space="preserve">    Construcción de obras para el abastecimiento de agua, petróleo, gas, electricidad y telecomunicaciones</t>
  </si>
  <si>
    <t>División de terrenos y construcción de obras de urbanización</t>
  </si>
  <si>
    <t xml:space="preserve">    División de terrenos y construcción de obras de urbanización</t>
  </si>
  <si>
    <t>Construcción de vías de comunicación</t>
  </si>
  <si>
    <t xml:space="preserve">    Construcción de vías de comunicación</t>
  </si>
  <si>
    <t>Otras construcciones de ingeniería civil u obra pesada</t>
  </si>
  <si>
    <t xml:space="preserve">    Otras construcciones de ingeniería civil u obra pesada</t>
  </si>
  <si>
    <t>Instalaciones y equipamiento en construcciones</t>
  </si>
  <si>
    <t xml:space="preserve">    Instalaciones y equipamiento en construcciones</t>
  </si>
  <si>
    <t>Trabajos de acabados en edificaciones y otros trabajos especializados</t>
  </si>
  <si>
    <t xml:space="preserve">    Trabajos de acabados en edificaciones y otros trabajos especializados</t>
  </si>
  <si>
    <t>Obra pública en bienes propios</t>
  </si>
  <si>
    <t>Estudios, formulación y evaluación de proyectos productivos no incluidos en conceptos anteriores de este capítulo</t>
  </si>
  <si>
    <t xml:space="preserve">    Estudios, formulación y evaluación de proyectos productivos no incluidos en conceptos anteriores de este capítulo</t>
  </si>
  <si>
    <t>Ejecución de proyectos productivos no incluidos en conceptos anteriores de este capítulo</t>
  </si>
  <si>
    <t xml:space="preserve">    Ejecución de proyectos productivos no incluidos en conceptos anteriores de este capítulo</t>
  </si>
  <si>
    <t xml:space="preserve">    Proyectos productivos y acciones de fomento social</t>
  </si>
  <si>
    <t xml:space="preserve">    Proyectos productivos y acciones de fomento económico</t>
  </si>
  <si>
    <t xml:space="preserve">    Proyectos productivos y acciones de fomento agropecuario</t>
  </si>
  <si>
    <t xml:space="preserve">    Proyectos productivos y acciones de fomento ecológico</t>
  </si>
  <si>
    <t xml:space="preserve">    Proyectos productivos y acciones de fomento en materia de seguridad pública</t>
  </si>
  <si>
    <t xml:space="preserve">    Proyectos y acciones para el buen gobierno y desarrollo institucional</t>
  </si>
  <si>
    <t xml:space="preserve">    Proyectos y acciones para control y mejoramiento del transporte colectivo</t>
  </si>
  <si>
    <t xml:space="preserve">    Proyectos y acciones de ordenamiento y desarrollo urbano</t>
  </si>
  <si>
    <t xml:space="preserve"> Deuda Pública</t>
  </si>
  <si>
    <t xml:space="preserve"> Amortización de la deuda pública</t>
  </si>
  <si>
    <t>Amortización de la deuda interna con instituciones de crédito</t>
  </si>
  <si>
    <t xml:space="preserve">    Amortización de la deuda interna con instituciones de crédito</t>
  </si>
  <si>
    <t xml:space="preserve"> Intereses de la deuda pública</t>
  </si>
  <si>
    <t>Intereses de la deuda interna con instituciones de crédito</t>
  </si>
  <si>
    <t xml:space="preserve">    Intereses de la deuda interna con instituciones de crédito</t>
  </si>
  <si>
    <t>Comisiones de la deuda pública</t>
  </si>
  <si>
    <t>Comisiones de la deuda pública interna</t>
  </si>
  <si>
    <t xml:space="preserve">    Comisiones de la deuda pública interna</t>
  </si>
  <si>
    <t>Gastos de la deuda pública</t>
  </si>
  <si>
    <t>Gastos de la deuda pública interna</t>
  </si>
  <si>
    <t xml:space="preserve">    Gastos de la deuda pública interna</t>
  </si>
  <si>
    <t xml:space="preserve"> Adeudos de Ejercicios Fiscales Anteriores (ADEFAS)</t>
  </si>
  <si>
    <t>ADEFAS</t>
  </si>
  <si>
    <t xml:space="preserve">    ADEFAS</t>
  </si>
  <si>
    <t>Total Presupuesto de Egresos</t>
  </si>
  <si>
    <t>Capítulo-concepto-partida genérica-partida específica</t>
  </si>
  <si>
    <t>Parcial</t>
  </si>
  <si>
    <t>Asignaciones de técnico, de mando, por comisión, de vuelo y de técnico especial</t>
  </si>
  <si>
    <t xml:space="preserve">    Asignaciones de técnico, de mando, por comisión, de vuelo y de técnico especial</t>
  </si>
  <si>
    <t xml:space="preserve">    Aportaciones de seguridad social</t>
  </si>
  <si>
    <t xml:space="preserve">    Aportaciones a fondos de vivienda</t>
  </si>
  <si>
    <t xml:space="preserve">    Aportaciones al sistema para el retiro</t>
  </si>
  <si>
    <t xml:space="preserve">    Aportaciones para seguros</t>
  </si>
  <si>
    <t xml:space="preserve">    Otras prestaciones sociales y económicas</t>
  </si>
  <si>
    <t>Materiales, útiles y equipos menores de oficina</t>
  </si>
  <si>
    <t>Materiales y útiles de impresión y reproducción</t>
  </si>
  <si>
    <t>Material estadístico y geográfico</t>
  </si>
  <si>
    <t>Material de limpieza</t>
  </si>
  <si>
    <t>Productos químicos, farmacéuticos y de laboratorio</t>
  </si>
  <si>
    <t>Materiales, accesorios y suministros de laboratorio</t>
  </si>
  <si>
    <t>Vestuario, blancos, prendas de protección y artículos deportivos</t>
  </si>
  <si>
    <t>Prendas de seguridad y protección personal</t>
  </si>
  <si>
    <t>Servicios Generales</t>
  </si>
  <si>
    <t>Servicios básicos</t>
  </si>
  <si>
    <t>Sentencias y resoluciones por autoridad competente</t>
  </si>
  <si>
    <t>Transferencias a fideicomisos del Poder Ejecutivo</t>
  </si>
  <si>
    <t xml:space="preserve">    Transferencias a fideicomisos del Poder Ejecutivo</t>
  </si>
  <si>
    <t>Transferencias a fideicomisos del Poder Legislativo</t>
  </si>
  <si>
    <t xml:space="preserve">    Transferencias a fideicomisos del Poder Legislativo</t>
  </si>
  <si>
    <t>Transferencias a fideicomisos del Poder Judicial</t>
  </si>
  <si>
    <t xml:space="preserve">    Transferencias a fideicomisos del Poder Judicial</t>
  </si>
  <si>
    <t>Transferencias a fideicomisos públicos de entidades paraestatales no empresariales y no financieras</t>
  </si>
  <si>
    <t xml:space="preserve">    Transferencias a fideicomisos públicos de entidades paraestatales no empresariales y no financieras</t>
  </si>
  <si>
    <t>Transferencias a fideicomisos públicos de entidades paraestatales empresariales y no financieras</t>
  </si>
  <si>
    <t xml:space="preserve">    Transferencias a fideicomisos públicos de entidades paraestatales empresariales y no financieras</t>
  </si>
  <si>
    <t>Transferencias a fideicomisos de instituciones públicas financieras</t>
  </si>
  <si>
    <t xml:space="preserve">    Transferencias a fideicomisos de instituciones públicas financieras</t>
  </si>
  <si>
    <t>Otras transferencias a fideicomisos</t>
  </si>
  <si>
    <t xml:space="preserve">    Otras transferencias a fideicomisos</t>
  </si>
  <si>
    <t xml:space="preserve">    Transferencias por obligación de ley</t>
  </si>
  <si>
    <t xml:space="preserve">    Donativos a instituciones sin fines de lucro</t>
  </si>
  <si>
    <t xml:space="preserve">    Donativos a entidades federativas</t>
  </si>
  <si>
    <t xml:space="preserve">    Donativos a fideicomisos privados</t>
  </si>
  <si>
    <t xml:space="preserve">    Donativos a fideicomisos estatales</t>
  </si>
  <si>
    <t xml:space="preserve">    Donativos internacionales</t>
  </si>
  <si>
    <t>Transferencias al exterior</t>
  </si>
  <si>
    <t>Transferencias para gobiernos extranjeros</t>
  </si>
  <si>
    <t xml:space="preserve">    Transferencias para gobiernos extranjeros</t>
  </si>
  <si>
    <t>Transferencias para organismos internacionales</t>
  </si>
  <si>
    <t xml:space="preserve">    Transferencias para organismos internacionales</t>
  </si>
  <si>
    <t>Transferencias para el sector privado externo</t>
  </si>
  <si>
    <t xml:space="preserve">    Transferencias para el sector privado externo</t>
  </si>
  <si>
    <t>Patentes</t>
  </si>
  <si>
    <t xml:space="preserve">    Patentes</t>
  </si>
  <si>
    <t>Marcas</t>
  </si>
  <si>
    <t xml:space="preserve">    Marcas</t>
  </si>
  <si>
    <t>Derechos</t>
  </si>
  <si>
    <t xml:space="preserve">    Derechos</t>
  </si>
  <si>
    <t>Concesiones</t>
  </si>
  <si>
    <t xml:space="preserve">    Concesiones</t>
  </si>
  <si>
    <t>Franquicias</t>
  </si>
  <si>
    <t xml:space="preserve">    Franquicias</t>
  </si>
  <si>
    <t>Licencias industriales, comerciales y otras</t>
  </si>
  <si>
    <t xml:space="preserve">    Licencias industriales, comerciales y otras</t>
  </si>
  <si>
    <t>Proyectos productivos y acciones de fomento</t>
  </si>
  <si>
    <t>Costos por coberturas</t>
  </si>
  <si>
    <t xml:space="preserve">    Costos por coberturas</t>
  </si>
  <si>
    <t>Apoyos financieros</t>
  </si>
  <si>
    <t>Apoyos a intermediarios financieros</t>
  </si>
  <si>
    <t xml:space="preserve">    Apoyos a intermediarios financieros</t>
  </si>
  <si>
    <t>Apoyos a ahorradores y deudores del Sistema Financiero Nacional</t>
  </si>
  <si>
    <t xml:space="preserve">    Apoyos a ahorradores y deudores del Sistema Financiero Nacional</t>
  </si>
  <si>
    <t>1</t>
  </si>
  <si>
    <t>con</t>
  </si>
  <si>
    <t>nivel</t>
  </si>
  <si>
    <t>Dígito</t>
  </si>
  <si>
    <t>Sector</t>
  </si>
  <si>
    <t>3.0.0.0.0</t>
  </si>
  <si>
    <t>Sector Público Municipal</t>
  </si>
  <si>
    <t>3.1.0.0.0</t>
  </si>
  <si>
    <t>Sector público no financiero</t>
  </si>
  <si>
    <t>3.1.1.0.0</t>
  </si>
  <si>
    <t>3.1.1.1.0</t>
  </si>
  <si>
    <t>Gobierno Municipal</t>
  </si>
  <si>
    <t>3.1.1.1.1</t>
  </si>
  <si>
    <t>Órgano Ejecutivo Municipal (Ayuntamiento)</t>
  </si>
  <si>
    <t>3.1.1.2.0</t>
  </si>
  <si>
    <t>Entidades paraestatales y fideicomisos no empresariales y no financieros</t>
  </si>
  <si>
    <t>Clasificación Administrativa</t>
  </si>
  <si>
    <t>Clasificación Funcional del Gasto</t>
  </si>
  <si>
    <t>Finalidad-Función-Subfunción</t>
  </si>
  <si>
    <t>GOBIERNO</t>
  </si>
  <si>
    <t>1.1.1</t>
  </si>
  <si>
    <t>Legislación</t>
  </si>
  <si>
    <t>1.1.2</t>
  </si>
  <si>
    <t>Fiscalización</t>
  </si>
  <si>
    <t>JUSTICIA</t>
  </si>
  <si>
    <t>1.2.1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</si>
  <si>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</si>
  <si>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</si>
  <si>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</si>
  <si>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</si>
  <si>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</si>
  <si>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</si>
  <si>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</si>
  <si>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</si>
  <si>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</si>
  <si>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</si>
  <si>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</si>
  <si>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</si>
  <si>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</si>
  <si>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</si>
  <si>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</si>
  <si>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</si>
  <si>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</si>
  <si>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</si>
  <si>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</si>
  <si>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</si>
  <si>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</si>
  <si>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</si>
  <si>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</si>
  <si>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</si>
  <si>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RELACIONES EXTERIORES</t>
  </si>
  <si>
    <t>1.4.1</t>
  </si>
  <si>
    <t>Relaciones Exteriores</t>
  </si>
  <si>
    <t>ASUNTOS FINANCIEROS Y HACENDARIOS</t>
  </si>
  <si>
    <t>1.5.1</t>
  </si>
  <si>
    <t>Asuntos Financieros</t>
  </si>
  <si>
    <t>1.5.2</t>
  </si>
  <si>
    <t>Asuntos Hacendarios</t>
  </si>
  <si>
    <t>SEGURIDAD NACIONAL</t>
  </si>
  <si>
    <t>1.6.1</t>
  </si>
  <si>
    <t>Defensa</t>
  </si>
  <si>
    <t>1.6.2</t>
  </si>
  <si>
    <t>1.6.3</t>
  </si>
  <si>
    <t>Inteligencia para la Preservación de la Seguridad Nacional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</si>
  <si>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</si>
  <si>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</si>
  <si>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</si>
  <si>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</si>
  <si>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</si>
  <si>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</si>
  <si>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</si>
  <si>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</si>
  <si>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</si>
  <si>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OTROS SERVICIOS GENERALES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</si>
  <si>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</si>
  <si>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</si>
  <si>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</si>
  <si>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</si>
  <si>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</si>
  <si>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</si>
  <si>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</si>
  <si>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</si>
  <si>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</si>
  <si>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</si>
  <si>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</si>
  <si>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</si>
  <si>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</si>
  <si>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</si>
  <si>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</si>
  <si>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</si>
  <si>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</si>
  <si>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</si>
  <si>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</si>
  <si>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</si>
  <si>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</si>
  <si>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</si>
  <si>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</si>
  <si>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</si>
  <si>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</si>
  <si>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</si>
  <si>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</si>
  <si>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</si>
  <si>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</si>
  <si>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</si>
  <si>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</si>
  <si>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</si>
  <si>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</si>
  <si>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</si>
  <si>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</si>
  <si>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</si>
  <si>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</si>
  <si>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</si>
  <si>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</si>
  <si>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</si>
  <si>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</si>
  <si>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</si>
  <si>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</si>
  <si>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</si>
  <si>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</si>
  <si>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</si>
  <si>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</si>
  <si>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</si>
  <si>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</si>
  <si>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</si>
  <si>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</si>
  <si>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</si>
  <si>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</si>
  <si>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</si>
  <si>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</si>
  <si>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</si>
  <si>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</si>
  <si>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</si>
  <si>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</si>
  <si>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</si>
  <si>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</si>
  <si>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</si>
  <si>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</si>
  <si>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</si>
  <si>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</si>
  <si>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</si>
  <si>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</si>
  <si>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</si>
  <si>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</si>
  <si>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</si>
  <si>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</si>
  <si>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</si>
  <si>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</si>
  <si>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</si>
  <si>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</si>
  <si>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</si>
  <si>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</si>
  <si>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</si>
  <si>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</si>
  <si>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</si>
  <si>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</si>
  <si>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</si>
  <si>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</si>
  <si>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</si>
  <si>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</si>
  <si>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</si>
  <si>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</si>
  <si>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</si>
  <si>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</si>
  <si>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3.1.1</t>
  </si>
  <si>
    <t>Asuntos Económicos y Comerciales en General</t>
  </si>
  <si>
    <t>3.1.2</t>
  </si>
  <si>
    <t>Asuntos Laborales Generales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</si>
  <si>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</si>
  <si>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</si>
  <si>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</si>
  <si>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</si>
  <si>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</si>
  <si>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</si>
  <si>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</si>
  <si>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</si>
  <si>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</si>
  <si>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</si>
  <si>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</si>
  <si>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</si>
  <si>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</si>
  <si>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</si>
  <si>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</si>
  <si>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</si>
  <si>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</si>
  <si>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</si>
  <si>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</si>
  <si>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</si>
  <si>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</si>
  <si>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</si>
  <si>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</si>
  <si>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</si>
  <si>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</si>
  <si>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</si>
  <si>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</si>
  <si>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</si>
  <si>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</si>
  <si>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</si>
  <si>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</si>
  <si>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</si>
  <si>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</si>
  <si>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</si>
  <si>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</si>
  <si>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</si>
  <si>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</si>
  <si>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</si>
  <si>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</si>
  <si>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</si>
  <si>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</si>
  <si>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</si>
  <si>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</si>
  <si>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</si>
  <si>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</si>
  <si>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</si>
  <si>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</si>
  <si>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</si>
  <si>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</si>
  <si>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</si>
  <si>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</si>
  <si>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</si>
  <si>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</si>
  <si>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</si>
  <si>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</si>
  <si>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</si>
  <si>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</si>
  <si>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</si>
  <si>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</si>
  <si>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</si>
  <si>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</si>
  <si>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</si>
  <si>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</si>
  <si>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</si>
  <si>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</si>
  <si>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</si>
  <si>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</si>
  <si>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</si>
  <si>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</si>
  <si>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</si>
  <si>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</si>
  <si>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</si>
  <si>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</si>
  <si>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</si>
  <si>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</si>
  <si>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</si>
  <si>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</si>
  <si>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</si>
  <si>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</si>
  <si>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</si>
  <si>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</si>
  <si>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</si>
  <si>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</si>
  <si>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</si>
  <si>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</si>
  <si>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</si>
  <si>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</si>
  <si>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</si>
  <si>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</si>
  <si>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</si>
  <si>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</si>
  <si>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</si>
  <si>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Programa/Subprograma</t>
  </si>
  <si>
    <t>Clave </t>
  </si>
  <si>
    <t>Sujetos a reglas de operación</t>
  </si>
  <si>
    <t>S</t>
  </si>
  <si>
    <t>U</t>
  </si>
  <si>
    <t>Desempeño de las Funciones</t>
  </si>
  <si>
    <t>E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</si>
  <si>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</si>
  <si>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</si>
  <si>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</si>
  <si>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</si>
  <si>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</si>
  <si>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</si>
  <si>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</si>
  <si>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A</t>
  </si>
  <si>
    <t>Específicos</t>
  </si>
  <si>
    <t>R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</si>
  <si>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</si>
  <si>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</si>
  <si>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</si>
  <si>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</si>
  <si>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</si>
  <si>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</si>
  <si>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</si>
  <si>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</si>
  <si>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</si>
  <si>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</si>
  <si>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</si>
  <si>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N</t>
  </si>
  <si>
    <t>Obligaciones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</si>
  <si>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</si>
  <si>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</si>
  <si>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</si>
  <si>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</si>
  <si>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</si>
  <si>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</si>
  <si>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</si>
  <si>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 (Gobierno Federal)</t>
  </si>
  <si>
    <t>Gasto Federalizado</t>
  </si>
  <si>
    <t>I</t>
  </si>
  <si>
    <t>Participaciones a entidades federativas y municipios</t>
  </si>
  <si>
    <t>C</t>
  </si>
  <si>
    <t>Costo financiero, deuda o apoyos a deudores y ahorradores de la banca</t>
  </si>
  <si>
    <t>D</t>
  </si>
  <si>
    <t>Adeudos de ejercicios fiscales anteriores</t>
  </si>
  <si>
    <t>H</t>
  </si>
  <si>
    <t>Clasificación Económica de los Ingresos, de los Gastos y del Financiamiento</t>
  </si>
  <si>
    <t>Importe</t>
  </si>
  <si>
    <t>Ingresos</t>
  </si>
  <si>
    <t>Total Ingresos Corrientes</t>
  </si>
  <si>
    <t>Impuestos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</si>
  <si>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</si>
  <si>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</si>
  <si>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</si>
  <si>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</si>
  <si>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</si>
  <si>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</si>
  <si>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</si>
  <si>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</si>
  <si>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</si>
  <si>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</si>
  <si>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</si>
  <si>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</si>
  <si>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</si>
  <si>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</si>
  <si>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Total Ingresos de Capital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</si>
  <si>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</si>
  <si>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</si>
  <si>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</si>
  <si>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</si>
  <si>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</si>
  <si>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</si>
  <si>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</si>
  <si>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</si>
  <si>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</si>
  <si>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</si>
  <si>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1.2.5</t>
  </si>
  <si>
    <t>Recuperación de inversiones financieras realizadas con fines de política</t>
  </si>
  <si>
    <t>Total de Ingresos</t>
  </si>
  <si>
    <t>Gasto</t>
  </si>
  <si>
    <t>Total Gastos Corrientes</t>
  </si>
  <si>
    <t>Gastos de consumo de los entes del Gobierno General/ Gastos de Explotación de las entidades empresariales</t>
  </si>
  <si>
    <t>2.1.1.1</t>
  </si>
  <si>
    <t>Remuneraciones</t>
  </si>
  <si>
    <t>2.1.1.2</t>
  </si>
  <si>
    <t>Compra de bienes y servicios</t>
  </si>
  <si>
    <t>2.1.1.3</t>
  </si>
  <si>
    <t>Variación de Existencias (Disminución (+) Incremento (-))</t>
  </si>
  <si>
    <t>2.1.1.4</t>
  </si>
  <si>
    <t>Depreciación y amortización (Consumo de Capital Fijo)</t>
  </si>
  <si>
    <t>2.1.1.5</t>
  </si>
  <si>
    <t>Estimaciones por Deterioro de Inventarios</t>
  </si>
  <si>
    <t>2.1.1.6</t>
  </si>
  <si>
    <t>Impuestos sobre los productos, la producción y las importaciones de las entidades empresariales</t>
  </si>
  <si>
    <t>Prestaciones de la Seguridad Social</t>
  </si>
  <si>
    <t>Gastos de la propiedad</t>
  </si>
  <si>
    <t>2.1.3.1</t>
  </si>
  <si>
    <t>Intereses</t>
  </si>
  <si>
    <t>2.1.3.2</t>
  </si>
  <si>
    <t>Gastos de la Propiedad Distintos de Intereses</t>
  </si>
  <si>
    <t>Subsidios y Subvenciones a Empresas</t>
  </si>
  <si>
    <t>Transferencias, asignaciones y donativos corrientes otorgados</t>
  </si>
  <si>
    <t>Impuestos sobre los ingresos, la riqueza y otros a las entidades empresariales públicas</t>
  </si>
  <si>
    <t>2.1.7</t>
  </si>
  <si>
    <t>2.1.8</t>
  </si>
  <si>
    <t>Provisiones y Otras Estimaciones</t>
  </si>
  <si>
    <t>Total Gastos de Capital</t>
  </si>
  <si>
    <t>Construcciones en Proceso</t>
  </si>
  <si>
    <t>Activos Fijos (Formación bruta de capital fijo)</t>
  </si>
  <si>
    <t>Incremento de existencias</t>
  </si>
  <si>
    <t>Activos no producidos</t>
  </si>
  <si>
    <t>Transferencias, asignaciones y donativos de capital otorgados</t>
  </si>
  <si>
    <t>Inversiones financieras realizadas con fines de política económica</t>
  </si>
  <si>
    <t>Total  del Gasto</t>
  </si>
  <si>
    <t>Financiamiento</t>
  </si>
  <si>
    <t>Total Fuentes Financieras</t>
  </si>
  <si>
    <t>Disminución de activos financieros</t>
  </si>
  <si>
    <t>Incremento de pasivos</t>
  </si>
  <si>
    <t>3.1.3</t>
  </si>
  <si>
    <t>Incremento del patrimonio</t>
  </si>
  <si>
    <t>Total Aplicaciones Financieras (usos)</t>
  </si>
  <si>
    <t>Incremento de activos financieros</t>
  </si>
  <si>
    <t>Disminución de pasivos</t>
  </si>
  <si>
    <t>Disminución de Patrimonio</t>
  </si>
  <si>
    <t>Total Financiamiento</t>
  </si>
  <si>
    <t>Programa presupuestario</t>
  </si>
  <si>
    <t>Ayudas por Desastres Naturales y Otros Siniestros</t>
  </si>
  <si>
    <t>Partida</t>
  </si>
  <si>
    <t>Asignación presupuestal</t>
  </si>
  <si>
    <t>Destinatario</t>
  </si>
  <si>
    <t>Procedencia del recurso</t>
  </si>
  <si>
    <t>Nombre del proyecto o programa</t>
  </si>
  <si>
    <t>Presupuesto</t>
  </si>
  <si>
    <t>aprobado en años</t>
  </si>
  <si>
    <t>anteriores</t>
  </si>
  <si>
    <t>para el año 2023</t>
  </si>
  <si>
    <t>para años posteriores</t>
  </si>
  <si>
    <t>Descripción de puestos</t>
  </si>
  <si>
    <t>Nivel</t>
  </si>
  <si>
    <t>Categoría</t>
  </si>
  <si>
    <t>Total mensual bruto</t>
  </si>
  <si>
    <t>Total anual bruto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</si>
  <si>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</si>
  <si>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</si>
  <si>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</si>
  <si>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</si>
  <si>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</si>
  <si>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0.00 </t>
  </si>
  <si>
    <t>Concepto</t>
  </si>
  <si>
    <t>Asignación Presupuestal</t>
  </si>
  <si>
    <t>Saldo de la deuda pública</t>
  </si>
  <si>
    <t>No. de</t>
  </si>
  <si>
    <t>crédito</t>
  </si>
  <si>
    <t>(registro</t>
  </si>
  <si>
    <t>SHCP)</t>
  </si>
  <si>
    <t>Institución</t>
  </si>
  <si>
    <t>bancaria</t>
  </si>
  <si>
    <t>Fecha de</t>
  </si>
  <si>
    <t>contratación</t>
  </si>
  <si>
    <t>Tipo de</t>
  </si>
  <si>
    <t>instrumento</t>
  </si>
  <si>
    <t>Tasa de</t>
  </si>
  <si>
    <t>interés</t>
  </si>
  <si>
    <t>Plazo de</t>
  </si>
  <si>
    <t>vencimiento</t>
  </si>
  <si>
    <t>Fuente o</t>
  </si>
  <si>
    <t>garantía</t>
  </si>
  <si>
    <t>de pago</t>
  </si>
  <si>
    <t>Monto</t>
  </si>
  <si>
    <t xml:space="preserve">contratado </t>
  </si>
  <si>
    <t>Destino</t>
  </si>
  <si>
    <t>Saldo al __</t>
  </si>
  <si>
    <t>de _____ de</t>
  </si>
  <si>
    <t>20__</t>
  </si>
  <si>
    <t>Otros pasivos circulantes</t>
  </si>
  <si>
    <t>Otros pasivos no circulantes</t>
  </si>
  <si>
    <t>Total deuda y otros pasivos al __ de _____ de 20XX</t>
  </si>
  <si>
    <t>9000 Deuda Pública</t>
  </si>
  <si>
    <t>Amortización de la</t>
  </si>
  <si>
    <t>Deuda Pública</t>
  </si>
  <si>
    <t>Intereses de la</t>
  </si>
  <si>
    <t>Comisiones de la</t>
  </si>
  <si>
    <t>Gastos de la</t>
  </si>
  <si>
    <t>Costos por</t>
  </si>
  <si>
    <t>Coberturas</t>
  </si>
  <si>
    <t>Apoyos</t>
  </si>
  <si>
    <t>Financieros</t>
  </si>
  <si>
    <t xml:space="preserve">Participaciones Federales </t>
  </si>
  <si>
    <t>(Ramo 28)</t>
  </si>
  <si>
    <t>Fondo General de Participaciones</t>
  </si>
  <si>
    <t>Fondo de Fomento Municipal</t>
  </si>
  <si>
    <t>Impuesto Especial sobre Producción y Servicios</t>
  </si>
  <si>
    <t>Fondo de Fiscalización</t>
  </si>
  <si>
    <t>Fondo de Compensación</t>
  </si>
  <si>
    <t>Fondo de Extracción de Hidrocarburos</t>
  </si>
  <si>
    <t>Fondo de Compensación del Impuesto sobre Automóviles Nuevos</t>
  </si>
  <si>
    <t>El 0.136 por ciento de la RFP</t>
  </si>
  <si>
    <t>El 3.17 por ciento del 0.0143 por ciento del derecho ordinario sobre hidrocarburos</t>
  </si>
  <si>
    <t>Otras participaciones federales</t>
  </si>
  <si>
    <t>Participaciones Estatales</t>
  </si>
  <si>
    <t>Fondo de Aportaciones</t>
  </si>
  <si>
    <t>Fondo de Aportaciones para la Infraestructura Social Municipal y de las Demarcaciones Territoriales del Distrito Federal (FISMDF)</t>
  </si>
  <si>
    <r>
      <t>Fondo de Aportaciones para el Fortalecimiento de los Municipios y de las Demarcaciones Territoriales del Distrito Federal</t>
    </r>
    <r>
      <rPr>
        <sz val="9"/>
        <color theme="1"/>
        <rFont val="Tahoma"/>
        <family val="2"/>
      </rPr>
      <t xml:space="preserve"> (FORTAMUNDF)</t>
    </r>
  </si>
  <si>
    <t>Fondo</t>
  </si>
  <si>
    <t>Capítulo de gasto</t>
  </si>
  <si>
    <t>Fondo de Aportaciones para el Fortalecimiento de los Municipios y de las Demarcaciones Territoriales del Distrito Federal (FORTAMUNDF)</t>
  </si>
  <si>
    <t>Modalidad de Contratación</t>
  </si>
  <si>
    <t>En pesos</t>
  </si>
  <si>
    <t>De</t>
  </si>
  <si>
    <t>Hasta</t>
  </si>
  <si>
    <t>Adjudicación directa</t>
  </si>
  <si>
    <t>Invitación a cuando menos tres personas</t>
  </si>
  <si>
    <t>Licitación Pública</t>
  </si>
  <si>
    <t>Distribución de presupuesto por Programa Presupuestario</t>
  </si>
  <si>
    <t>Clave presupuestaria</t>
  </si>
  <si>
    <t>Responsables</t>
  </si>
  <si>
    <t>Proyectos</t>
  </si>
  <si>
    <t>(De conformidad con el Acuerdo por el que se emite la clasificación programática del Consejo Nacional de Armonización Contable (CONAC).</t>
  </si>
  <si>
    <t>La clave presupuestal que se plasme en este proyecto de presupuesto de egresos, deberá contener el mismo número de caracteres que el registro en el sistema contable)</t>
  </si>
  <si>
    <t>(Nombre del programa)</t>
  </si>
  <si>
    <t>(Monto que se destinará a la ejecución del programa presupuestario, se deberán considerar los proyectos que conformen los componentes y actividades de cada programa; la suma del importe de los programas presupuestarios deberá ser igual al presupuesto aprobado mediante el presente proyecto de Presupuesto de Egresos)</t>
  </si>
  <si>
    <t>(Identificar las unidades administrativas o áreas responsables de la ejecución del programa)</t>
  </si>
  <si>
    <t>(Enlistar cada uno de los proyectos que conformen los componentes y actividades de cada programa presupuestario, se podrá insertar en este formato el número de filas necesarias.</t>
  </si>
  <si>
    <t>Los proyectos que formen parte de los componentes y actividades de cada programa se deberán registrar en el sistema contable.)</t>
  </si>
  <si>
    <t>Total </t>
  </si>
  <si>
    <t>(Sumatoria de los importes de los programas presupuestarios ) </t>
  </si>
  <si>
    <t>Clasificación Programática</t>
  </si>
  <si>
    <t>Programa transversal Hombres y Mujeres</t>
  </si>
  <si>
    <t>Programa transversal Niños y Niñas</t>
  </si>
  <si>
    <t>Proyectos Plurianuales</t>
  </si>
  <si>
    <t>pensiones</t>
  </si>
  <si>
    <t>jubilaciones</t>
  </si>
  <si>
    <t>PRESUPUESTO DE EGRESOS PARA EL EJERCICIO FISCAL 2023</t>
  </si>
  <si>
    <t>(CIFRAS EN PESOS)</t>
  </si>
  <si>
    <t>adm</t>
  </si>
  <si>
    <t>presmun</t>
  </si>
  <si>
    <t>procivil</t>
  </si>
  <si>
    <t>c social</t>
  </si>
  <si>
    <t>trasp</t>
  </si>
  <si>
    <t>agua p</t>
  </si>
  <si>
    <t>des tec</t>
  </si>
  <si>
    <t>g r33</t>
  </si>
  <si>
    <t>pens y j</t>
  </si>
  <si>
    <t>ayudas</t>
  </si>
  <si>
    <t>1100</t>
  </si>
  <si>
    <t>1110</t>
  </si>
  <si>
    <t>1111</t>
  </si>
  <si>
    <t>1130</t>
  </si>
  <si>
    <t>1131</t>
  </si>
  <si>
    <t>1132</t>
  </si>
  <si>
    <t>1200</t>
  </si>
  <si>
    <t>1210</t>
  </si>
  <si>
    <t>1211</t>
  </si>
  <si>
    <t>1212</t>
  </si>
  <si>
    <t>1220</t>
  </si>
  <si>
    <t>1221</t>
  </si>
  <si>
    <t>1230</t>
  </si>
  <si>
    <t>1231</t>
  </si>
  <si>
    <t>1240</t>
  </si>
  <si>
    <t>1241</t>
  </si>
  <si>
    <t>1300</t>
  </si>
  <si>
    <t>1310</t>
  </si>
  <si>
    <t>1311</t>
  </si>
  <si>
    <t>1320</t>
  </si>
  <si>
    <t>1321</t>
  </si>
  <si>
    <t>1322</t>
  </si>
  <si>
    <t>1323</t>
  </si>
  <si>
    <t>1330</t>
  </si>
  <si>
    <t>1331</t>
  </si>
  <si>
    <t>1332</t>
  </si>
  <si>
    <t>1340</t>
  </si>
  <si>
    <t>1341</t>
  </si>
  <si>
    <t>1370</t>
  </si>
  <si>
    <t>1371</t>
  </si>
  <si>
    <t>1380</t>
  </si>
  <si>
    <t>1381</t>
  </si>
  <si>
    <t>1500</t>
  </si>
  <si>
    <t>1510</t>
  </si>
  <si>
    <t>1511</t>
  </si>
  <si>
    <t>1520</t>
  </si>
  <si>
    <t>1521</t>
  </si>
  <si>
    <t>1530</t>
  </si>
  <si>
    <t>1531</t>
  </si>
  <si>
    <t>1532</t>
  </si>
  <si>
    <t>1533</t>
  </si>
  <si>
    <t>1540</t>
  </si>
  <si>
    <t>1541</t>
  </si>
  <si>
    <t>1542</t>
  </si>
  <si>
    <t>1550</t>
  </si>
  <si>
    <t>1551</t>
  </si>
  <si>
    <t>1560</t>
  </si>
  <si>
    <t>1561</t>
  </si>
  <si>
    <t>1600</t>
  </si>
  <si>
    <t>1610</t>
  </si>
  <si>
    <t>1611</t>
  </si>
  <si>
    <t>1612</t>
  </si>
  <si>
    <t>1700</t>
  </si>
  <si>
    <t>1710</t>
  </si>
  <si>
    <t>1711</t>
  </si>
  <si>
    <t>2000</t>
  </si>
  <si>
    <t>2100</t>
  </si>
  <si>
    <t>2110</t>
  </si>
  <si>
    <t>2111</t>
  </si>
  <si>
    <t>2120</t>
  </si>
  <si>
    <t>2121</t>
  </si>
  <si>
    <t>2130</t>
  </si>
  <si>
    <t>2131</t>
  </si>
  <si>
    <t>2140</t>
  </si>
  <si>
    <t>2141</t>
  </si>
  <si>
    <t>2150</t>
  </si>
  <si>
    <t>2151</t>
  </si>
  <si>
    <t>2160</t>
  </si>
  <si>
    <t>2161</t>
  </si>
  <si>
    <t>2170</t>
  </si>
  <si>
    <t>2171</t>
  </si>
  <si>
    <t>2180</t>
  </si>
  <si>
    <t>2181</t>
  </si>
  <si>
    <t>2200</t>
  </si>
  <si>
    <t>2210</t>
  </si>
  <si>
    <t>2211</t>
  </si>
  <si>
    <t>2212</t>
  </si>
  <si>
    <t>2213</t>
  </si>
  <si>
    <t>2214</t>
  </si>
  <si>
    <t>2220</t>
  </si>
  <si>
    <t>2221</t>
  </si>
  <si>
    <t>2230</t>
  </si>
  <si>
    <t>2231</t>
  </si>
  <si>
    <t>2300</t>
  </si>
  <si>
    <t>2310</t>
  </si>
  <si>
    <t>2311</t>
  </si>
  <si>
    <t>2320</t>
  </si>
  <si>
    <t>2321</t>
  </si>
  <si>
    <t>2330</t>
  </si>
  <si>
    <t>2331</t>
  </si>
  <si>
    <t>2340</t>
  </si>
  <si>
    <t>2341</t>
  </si>
  <si>
    <t>2350</t>
  </si>
  <si>
    <t>2351</t>
  </si>
  <si>
    <t>2360</t>
  </si>
  <si>
    <t>2361</t>
  </si>
  <si>
    <t>2370</t>
  </si>
  <si>
    <t>2371</t>
  </si>
  <si>
    <t>2390</t>
  </si>
  <si>
    <t>2391</t>
  </si>
  <si>
    <t>2400</t>
  </si>
  <si>
    <t>2410</t>
  </si>
  <si>
    <t>2411</t>
  </si>
  <si>
    <t>2420</t>
  </si>
  <si>
    <t>2421</t>
  </si>
  <si>
    <t>2430</t>
  </si>
  <si>
    <t>2431</t>
  </si>
  <si>
    <t>2440</t>
  </si>
  <si>
    <t>2441</t>
  </si>
  <si>
    <t>2450</t>
  </si>
  <si>
    <t>2451</t>
  </si>
  <si>
    <t>2460</t>
  </si>
  <si>
    <t>2461</t>
  </si>
  <si>
    <t>2470</t>
  </si>
  <si>
    <t>2471</t>
  </si>
  <si>
    <t>2480</t>
  </si>
  <si>
    <t>2481</t>
  </si>
  <si>
    <t>2490</t>
  </si>
  <si>
    <t>2491</t>
  </si>
  <si>
    <t>2500</t>
  </si>
  <si>
    <t>2510</t>
  </si>
  <si>
    <t>2511</t>
  </si>
  <si>
    <t>2520</t>
  </si>
  <si>
    <t>2521</t>
  </si>
  <si>
    <t>2530</t>
  </si>
  <si>
    <t>2531</t>
  </si>
  <si>
    <t>2532</t>
  </si>
  <si>
    <t>2540</t>
  </si>
  <si>
    <t>2541</t>
  </si>
  <si>
    <t>2550</t>
  </si>
  <si>
    <t>2551</t>
  </si>
  <si>
    <t>2560</t>
  </si>
  <si>
    <t>2561</t>
  </si>
  <si>
    <t>2590</t>
  </si>
  <si>
    <t>2591</t>
  </si>
  <si>
    <t>2600</t>
  </si>
  <si>
    <t>2610</t>
  </si>
  <si>
    <t>2611</t>
  </si>
  <si>
    <t>2612</t>
  </si>
  <si>
    <t>2620</t>
  </si>
  <si>
    <t>2621</t>
  </si>
  <si>
    <t>2700</t>
  </si>
  <si>
    <t>2710</t>
  </si>
  <si>
    <t>2711</t>
  </si>
  <si>
    <t>2720</t>
  </si>
  <si>
    <t>2721</t>
  </si>
  <si>
    <t>2730</t>
  </si>
  <si>
    <t>2731</t>
  </si>
  <si>
    <t>2740</t>
  </si>
  <si>
    <t>2741</t>
  </si>
  <si>
    <t>2750</t>
  </si>
  <si>
    <t>2751</t>
  </si>
  <si>
    <t>2800</t>
  </si>
  <si>
    <t>2810</t>
  </si>
  <si>
    <t>2811</t>
  </si>
  <si>
    <t>2820</t>
  </si>
  <si>
    <t>2821</t>
  </si>
  <si>
    <t>2830</t>
  </si>
  <si>
    <t>2831</t>
  </si>
  <si>
    <t>2900</t>
  </si>
  <si>
    <t>2910</t>
  </si>
  <si>
    <t>2911</t>
  </si>
  <si>
    <t>2920</t>
  </si>
  <si>
    <t>2921</t>
  </si>
  <si>
    <t>2930</t>
  </si>
  <si>
    <t>2931</t>
  </si>
  <si>
    <t>2940</t>
  </si>
  <si>
    <t>2941</t>
  </si>
  <si>
    <t>2950</t>
  </si>
  <si>
    <t>2951</t>
  </si>
  <si>
    <t>2960</t>
  </si>
  <si>
    <t>2961</t>
  </si>
  <si>
    <t>2970</t>
  </si>
  <si>
    <t>2971</t>
  </si>
  <si>
    <t>2980</t>
  </si>
  <si>
    <t>2981</t>
  </si>
  <si>
    <t>2990</t>
  </si>
  <si>
    <t>2991</t>
  </si>
  <si>
    <t>3000</t>
  </si>
  <si>
    <t>3100</t>
  </si>
  <si>
    <t>3110</t>
  </si>
  <si>
    <t>3111</t>
  </si>
  <si>
    <t>3112</t>
  </si>
  <si>
    <t>3113</t>
  </si>
  <si>
    <t>3120</t>
  </si>
  <si>
    <t>3121</t>
  </si>
  <si>
    <t>3130</t>
  </si>
  <si>
    <t>3131</t>
  </si>
  <si>
    <t>3140</t>
  </si>
  <si>
    <t>3141</t>
  </si>
  <si>
    <t>3150</t>
  </si>
  <si>
    <t>3151</t>
  </si>
  <si>
    <t>3160</t>
  </si>
  <si>
    <t>3161</t>
  </si>
  <si>
    <t>3170</t>
  </si>
  <si>
    <t>3171</t>
  </si>
  <si>
    <t>3180</t>
  </si>
  <si>
    <t>3181</t>
  </si>
  <si>
    <t>3182</t>
  </si>
  <si>
    <t>3190</t>
  </si>
  <si>
    <t>3191</t>
  </si>
  <si>
    <t>3200</t>
  </si>
  <si>
    <t>3210</t>
  </si>
  <si>
    <t>3211</t>
  </si>
  <si>
    <t>3220</t>
  </si>
  <si>
    <t>3221</t>
  </si>
  <si>
    <t>3230</t>
  </si>
  <si>
    <t>3231</t>
  </si>
  <si>
    <t>3240</t>
  </si>
  <si>
    <t>3241</t>
  </si>
  <si>
    <t>3250</t>
  </si>
  <si>
    <t>3251</t>
  </si>
  <si>
    <t>3260</t>
  </si>
  <si>
    <t>3261</t>
  </si>
  <si>
    <t>3270</t>
  </si>
  <si>
    <t>3271</t>
  </si>
  <si>
    <t>3290</t>
  </si>
  <si>
    <t>3291</t>
  </si>
  <si>
    <t>3292</t>
  </si>
  <si>
    <t>3293</t>
  </si>
  <si>
    <t>3300</t>
  </si>
  <si>
    <t>3310</t>
  </si>
  <si>
    <t>3311</t>
  </si>
  <si>
    <t>3320</t>
  </si>
  <si>
    <t>3321</t>
  </si>
  <si>
    <t>3330</t>
  </si>
  <si>
    <t>3331</t>
  </si>
  <si>
    <t>3332</t>
  </si>
  <si>
    <t>3340</t>
  </si>
  <si>
    <t>3341</t>
  </si>
  <si>
    <t>3350</t>
  </si>
  <si>
    <t>3351</t>
  </si>
  <si>
    <t>3352</t>
  </si>
  <si>
    <t>3360</t>
  </si>
  <si>
    <t>3361</t>
  </si>
  <si>
    <t>3370</t>
  </si>
  <si>
    <t>3371</t>
  </si>
  <si>
    <t>3372</t>
  </si>
  <si>
    <t>3380</t>
  </si>
  <si>
    <t>3381</t>
  </si>
  <si>
    <t>3390</t>
  </si>
  <si>
    <t>3391</t>
  </si>
  <si>
    <t>3400</t>
  </si>
  <si>
    <t>3410</t>
  </si>
  <si>
    <t>3411</t>
  </si>
  <si>
    <t>3412</t>
  </si>
  <si>
    <t>3413</t>
  </si>
  <si>
    <t>3420</t>
  </si>
  <si>
    <t>3421</t>
  </si>
  <si>
    <t>3430</t>
  </si>
  <si>
    <t>3431</t>
  </si>
  <si>
    <t>3440</t>
  </si>
  <si>
    <t>3441</t>
  </si>
  <si>
    <t>3450</t>
  </si>
  <si>
    <t>3451</t>
  </si>
  <si>
    <t>3460</t>
  </si>
  <si>
    <t>3461</t>
  </si>
  <si>
    <t>3470</t>
  </si>
  <si>
    <t>3471</t>
  </si>
  <si>
    <t>3490</t>
  </si>
  <si>
    <t>3491</t>
  </si>
  <si>
    <t>3500</t>
  </si>
  <si>
    <t>3510</t>
  </si>
  <si>
    <t>3511</t>
  </si>
  <si>
    <t>3520</t>
  </si>
  <si>
    <t>3521</t>
  </si>
  <si>
    <t>3530</t>
  </si>
  <si>
    <t>3531</t>
  </si>
  <si>
    <t>3540</t>
  </si>
  <si>
    <t>3541</t>
  </si>
  <si>
    <t>3550</t>
  </si>
  <si>
    <t>3551</t>
  </si>
  <si>
    <t>3560</t>
  </si>
  <si>
    <t>3561</t>
  </si>
  <si>
    <t>3570</t>
  </si>
  <si>
    <t>3571</t>
  </si>
  <si>
    <t>3580</t>
  </si>
  <si>
    <t>3581</t>
  </si>
  <si>
    <t>3590</t>
  </si>
  <si>
    <t>3591</t>
  </si>
  <si>
    <t>3600</t>
  </si>
  <si>
    <t>3610</t>
  </si>
  <si>
    <t>3611</t>
  </si>
  <si>
    <t>3612</t>
  </si>
  <si>
    <t>3613</t>
  </si>
  <si>
    <t>3620</t>
  </si>
  <si>
    <t>3621</t>
  </si>
  <si>
    <t>3630</t>
  </si>
  <si>
    <t>3631</t>
  </si>
  <si>
    <t>3640</t>
  </si>
  <si>
    <t>3641</t>
  </si>
  <si>
    <t>3650</t>
  </si>
  <si>
    <t>3651</t>
  </si>
  <si>
    <t>3660</t>
  </si>
  <si>
    <t>3661</t>
  </si>
  <si>
    <t>3690</t>
  </si>
  <si>
    <t>3691</t>
  </si>
  <si>
    <t>3700</t>
  </si>
  <si>
    <t>3710</t>
  </si>
  <si>
    <t>3711</t>
  </si>
  <si>
    <t>3720</t>
  </si>
  <si>
    <t>3721</t>
  </si>
  <si>
    <t>3730</t>
  </si>
  <si>
    <t>3731</t>
  </si>
  <si>
    <t>3740</t>
  </si>
  <si>
    <t>3741</t>
  </si>
  <si>
    <t>3750</t>
  </si>
  <si>
    <t>3751</t>
  </si>
  <si>
    <t>3752</t>
  </si>
  <si>
    <t>3760</t>
  </si>
  <si>
    <t>3761</t>
  </si>
  <si>
    <t>3770</t>
  </si>
  <si>
    <t>3771</t>
  </si>
  <si>
    <t>3780</t>
  </si>
  <si>
    <t>3781</t>
  </si>
  <si>
    <t>3790</t>
  </si>
  <si>
    <t>3791</t>
  </si>
  <si>
    <t>3800</t>
  </si>
  <si>
    <t>3810</t>
  </si>
  <si>
    <t>3811</t>
  </si>
  <si>
    <t>3820</t>
  </si>
  <si>
    <t>3821</t>
  </si>
  <si>
    <t>3830</t>
  </si>
  <si>
    <t>3831</t>
  </si>
  <si>
    <t>3840</t>
  </si>
  <si>
    <t>3841</t>
  </si>
  <si>
    <t>3842</t>
  </si>
  <si>
    <t>3843</t>
  </si>
  <si>
    <t>3850</t>
  </si>
  <si>
    <t>3851</t>
  </si>
  <si>
    <t>3852</t>
  </si>
  <si>
    <t>3900</t>
  </si>
  <si>
    <t>3910</t>
  </si>
  <si>
    <t>3911</t>
  </si>
  <si>
    <t>3920</t>
  </si>
  <si>
    <t>3921</t>
  </si>
  <si>
    <t>3923</t>
  </si>
  <si>
    <t>3924</t>
  </si>
  <si>
    <t>3925</t>
  </si>
  <si>
    <t>3940</t>
  </si>
  <si>
    <t>3941</t>
  </si>
  <si>
    <t>3950</t>
  </si>
  <si>
    <t>3951</t>
  </si>
  <si>
    <t>3960</t>
  </si>
  <si>
    <t>3961</t>
  </si>
  <si>
    <t>3990</t>
  </si>
  <si>
    <t>3991</t>
  </si>
  <si>
    <t>3992</t>
  </si>
  <si>
    <t>4000</t>
  </si>
  <si>
    <t>4100</t>
  </si>
  <si>
    <t>4140</t>
  </si>
  <si>
    <t>4141</t>
  </si>
  <si>
    <t>4150</t>
  </si>
  <si>
    <t>4151</t>
  </si>
  <si>
    <t>4152</t>
  </si>
  <si>
    <t>4400</t>
  </si>
  <si>
    <t>4410</t>
  </si>
  <si>
    <t>4411</t>
  </si>
  <si>
    <t>4420</t>
  </si>
  <si>
    <t>4421</t>
  </si>
  <si>
    <t>4430</t>
  </si>
  <si>
    <t>4431</t>
  </si>
  <si>
    <t>4440</t>
  </si>
  <si>
    <t>4441</t>
  </si>
  <si>
    <t>4450</t>
  </si>
  <si>
    <t>4451</t>
  </si>
  <si>
    <t>4460</t>
  </si>
  <si>
    <t>4461</t>
  </si>
  <si>
    <t>4470</t>
  </si>
  <si>
    <t>4471</t>
  </si>
  <si>
    <t>4480</t>
  </si>
  <si>
    <t>4481</t>
  </si>
  <si>
    <t>4500</t>
  </si>
  <si>
    <t>4510</t>
  </si>
  <si>
    <t>4511</t>
  </si>
  <si>
    <t>4520</t>
  </si>
  <si>
    <t>4521</t>
  </si>
  <si>
    <t>5000</t>
  </si>
  <si>
    <t>5100</t>
  </si>
  <si>
    <t>5110</t>
  </si>
  <si>
    <t>5111</t>
  </si>
  <si>
    <t>5120</t>
  </si>
  <si>
    <t>5121</t>
  </si>
  <si>
    <t>5130</t>
  </si>
  <si>
    <t>5131</t>
  </si>
  <si>
    <t>5140</t>
  </si>
  <si>
    <t>5141</t>
  </si>
  <si>
    <t>5150</t>
  </si>
  <si>
    <t>5151</t>
  </si>
  <si>
    <t>5190</t>
  </si>
  <si>
    <t>5191</t>
  </si>
  <si>
    <t>5200</t>
  </si>
  <si>
    <t>5210</t>
  </si>
  <si>
    <t>5211</t>
  </si>
  <si>
    <t>5220</t>
  </si>
  <si>
    <t>5221</t>
  </si>
  <si>
    <t>5230</t>
  </si>
  <si>
    <t>5231</t>
  </si>
  <si>
    <t>5290</t>
  </si>
  <si>
    <t>5291</t>
  </si>
  <si>
    <t>5300</t>
  </si>
  <si>
    <t>5310</t>
  </si>
  <si>
    <t>5311</t>
  </si>
  <si>
    <t>5320</t>
  </si>
  <si>
    <t>5321</t>
  </si>
  <si>
    <t>5400</t>
  </si>
  <si>
    <t>5410</t>
  </si>
  <si>
    <t>5411</t>
  </si>
  <si>
    <t>5420</t>
  </si>
  <si>
    <t>5421</t>
  </si>
  <si>
    <t>5430</t>
  </si>
  <si>
    <t>5431</t>
  </si>
  <si>
    <t>5440</t>
  </si>
  <si>
    <t>5441</t>
  </si>
  <si>
    <t>5450</t>
  </si>
  <si>
    <t>5451</t>
  </si>
  <si>
    <t>5490</t>
  </si>
  <si>
    <t>5491</t>
  </si>
  <si>
    <t>5500</t>
  </si>
  <si>
    <t>5510</t>
  </si>
  <si>
    <t>5511</t>
  </si>
  <si>
    <t>5600</t>
  </si>
  <si>
    <t>5610</t>
  </si>
  <si>
    <t>5611</t>
  </si>
  <si>
    <t>5620</t>
  </si>
  <si>
    <t>5621</t>
  </si>
  <si>
    <t>5630</t>
  </si>
  <si>
    <t>5631</t>
  </si>
  <si>
    <t>5640</t>
  </si>
  <si>
    <t>5641</t>
  </si>
  <si>
    <t>5650</t>
  </si>
  <si>
    <t>5651</t>
  </si>
  <si>
    <t>5660</t>
  </si>
  <si>
    <t>5661</t>
  </si>
  <si>
    <t>5670</t>
  </si>
  <si>
    <t>5671</t>
  </si>
  <si>
    <t>5690</t>
  </si>
  <si>
    <t>5691</t>
  </si>
  <si>
    <t>5700</t>
  </si>
  <si>
    <t>5710</t>
  </si>
  <si>
    <t>5711</t>
  </si>
  <si>
    <t>5720</t>
  </si>
  <si>
    <t>5721</t>
  </si>
  <si>
    <t>5730</t>
  </si>
  <si>
    <t>5731</t>
  </si>
  <si>
    <t>5740</t>
  </si>
  <si>
    <t>5741</t>
  </si>
  <si>
    <t>5750</t>
  </si>
  <si>
    <t>5751</t>
  </si>
  <si>
    <t>5760</t>
  </si>
  <si>
    <t>5761</t>
  </si>
  <si>
    <t>5770</t>
  </si>
  <si>
    <t>5771</t>
  </si>
  <si>
    <t>5780</t>
  </si>
  <si>
    <t>5781</t>
  </si>
  <si>
    <t>5790</t>
  </si>
  <si>
    <t>5791</t>
  </si>
  <si>
    <t>5800</t>
  </si>
  <si>
    <t>5810</t>
  </si>
  <si>
    <t>5811</t>
  </si>
  <si>
    <t>5820</t>
  </si>
  <si>
    <t>5821</t>
  </si>
  <si>
    <t>5830</t>
  </si>
  <si>
    <t>5831</t>
  </si>
  <si>
    <t>5890</t>
  </si>
  <si>
    <t>5891</t>
  </si>
  <si>
    <t>5900</t>
  </si>
  <si>
    <t>5910</t>
  </si>
  <si>
    <t>5911</t>
  </si>
  <si>
    <t>5990</t>
  </si>
  <si>
    <t>5991</t>
  </si>
  <si>
    <t>6000</t>
  </si>
  <si>
    <t>infra</t>
  </si>
  <si>
    <t>forta</t>
  </si>
  <si>
    <t>OTROS</t>
  </si>
  <si>
    <t>6100</t>
  </si>
  <si>
    <t>6110</t>
  </si>
  <si>
    <t>6111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</si>
  <si>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</si>
  <si>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</si>
  <si>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</si>
  <si>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</si>
  <si>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</si>
  <si>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</si>
  <si>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</si>
  <si>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</si>
  <si>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</si>
  <si>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6130</t>
  </si>
  <si>
    <t>6131</t>
  </si>
  <si>
    <t>6140</t>
  </si>
  <si>
    <t>6141</t>
  </si>
  <si>
    <t>6150</t>
  </si>
  <si>
    <t>6151</t>
  </si>
  <si>
    <t>6160</t>
  </si>
  <si>
    <t>6161</t>
  </si>
  <si>
    <t>6170</t>
  </si>
  <si>
    <t>6171</t>
  </si>
  <si>
    <t>6190</t>
  </si>
  <si>
    <t>6191</t>
  </si>
  <si>
    <t>6200</t>
  </si>
  <si>
    <t>6210</t>
  </si>
  <si>
    <t>6211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</si>
  <si>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</si>
  <si>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</si>
  <si>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</si>
  <si>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</si>
  <si>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</si>
  <si>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</si>
  <si>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</si>
  <si>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</si>
  <si>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</si>
  <si>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6230</t>
  </si>
  <si>
    <t>6231</t>
  </si>
  <si>
    <t>6240</t>
  </si>
  <si>
    <t>6241</t>
  </si>
  <si>
    <t>6250</t>
  </si>
  <si>
    <t>6251</t>
  </si>
  <si>
    <t>6260</t>
  </si>
  <si>
    <t>6261</t>
  </si>
  <si>
    <t>6270</t>
  </si>
  <si>
    <t>6271</t>
  </si>
  <si>
    <t>6290</t>
  </si>
  <si>
    <t>6291</t>
  </si>
  <si>
    <t>6300</t>
  </si>
  <si>
    <t>6310</t>
  </si>
  <si>
    <t>6311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</si>
  <si>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</si>
  <si>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</si>
  <si>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</si>
  <si>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</si>
  <si>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</si>
  <si>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</si>
  <si>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</si>
  <si>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</si>
  <si>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</si>
  <si>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</si>
  <si>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9000</t>
  </si>
  <si>
    <t>adefas</t>
  </si>
  <si>
    <t>deuda</t>
  </si>
  <si>
    <t>9100</t>
  </si>
  <si>
    <t>9110</t>
  </si>
  <si>
    <t>9111</t>
  </si>
  <si>
    <t>9200</t>
  </si>
  <si>
    <t>9210</t>
  </si>
  <si>
    <t>9211</t>
  </si>
  <si>
    <t>9300</t>
  </si>
  <si>
    <t>9310</t>
  </si>
  <si>
    <t>9311</t>
  </si>
  <si>
    <t>9400</t>
  </si>
  <si>
    <t>9410</t>
  </si>
  <si>
    <t>9411</t>
  </si>
  <si>
    <t>9900</t>
  </si>
  <si>
    <t>9910</t>
  </si>
  <si>
    <t>9911</t>
  </si>
  <si>
    <t>LEGISLACION</t>
  </si>
  <si>
    <r>
      <t>Impartición</t>
    </r>
    <r>
      <rPr>
        <sz val="9"/>
        <color rgb="FF000000"/>
        <rFont val="Tahoma"/>
        <family val="2"/>
      </rPr>
      <t xml:space="preserve"> de Justicia</t>
    </r>
  </si>
  <si>
    <t>COORDINACION DE LA POLITICA DE GOBIERNO</t>
  </si>
  <si>
    <t>Marina</t>
  </si>
  <si>
    <t>PROTECCION AMBIENTAL</t>
  </si>
  <si>
    <t>RECREACION, CULTURA Y OTRAS MANIFESTACIONES SOCIALES</t>
  </si>
  <si>
    <t>EDUCACION</t>
  </si>
  <si>
    <t>PROTECCION SOCIAL</t>
  </si>
  <si>
    <t>DESARROLLO ECONOMICO</t>
  </si>
  <si>
    <t>ASUNTOS ECONOMICOS, COMERCIALES Y LABORALES EN GENERAL</t>
  </si>
  <si>
    <t>MINERIA, MANUFACTURAS Y CONSTRUCCION</t>
  </si>
  <si>
    <t>CIENCIA, TECNOLOGIA E INNOVACION</t>
  </si>
  <si>
    <t>OTRAS INDUSTRIAS Y OTROS ASUNTOS ECONOMICOS</t>
  </si>
  <si>
    <t>Gobierno</t>
  </si>
  <si>
    <t>Justicia</t>
  </si>
  <si>
    <t>Coordinación de la Política de Gobierno</t>
  </si>
  <si>
    <t>|||</t>
  </si>
  <si>
    <t>Asuntos de Orden Público y de Seguridad</t>
  </si>
  <si>
    <t>Investigación Fundamental (Básica)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</si>
  <si>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</si>
  <si>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</si>
  <si>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</si>
  <si>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</si>
  <si>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</si>
  <si>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</si>
  <si>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</si>
  <si>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</si>
  <si>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</si>
  <si>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</si>
  <si>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</si>
  <si>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</si>
  <si>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</si>
  <si>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</si>
  <si>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Investigación y Desarrollo relacionados con Asuntos Económicos</t>
  </si>
  <si>
    <t>Otras Industrias y Otros Asuntos Económicos</t>
  </si>
  <si>
    <t>Otras</t>
  </si>
  <si>
    <t>Transacciones de la Deuda Pública/Costo Financiero de la Deuda</t>
  </si>
  <si>
    <t>Transferencias, Participaciones y Aportaciones entre diferentes Niveles y Órdenes de Gobierno</t>
  </si>
  <si>
    <t xml:space="preserve">Subsidios: Sector Social y Privado </t>
  </si>
  <si>
    <t>Otros Subsidios</t>
  </si>
  <si>
    <t>Prestación de Servicios Públicos</t>
  </si>
  <si>
    <t>Provisión de Bienes Públicos</t>
  </si>
  <si>
    <t>Funciones de las Fuerzas Armadas (Únicamente Gobierno Federal)</t>
  </si>
  <si>
    <t>Proyectos de Inversión</t>
  </si>
  <si>
    <t>Desastres Naturales</t>
  </si>
  <si>
    <t>TABULADOR DE SUELDOS Y SALARIOS "2023".</t>
  </si>
  <si>
    <t>H. AYUNTAMIENTO DE GUADALCAZAR S.L.P.</t>
  </si>
  <si>
    <t>RAMO 28.</t>
  </si>
  <si>
    <t>No.
Plazas</t>
  </si>
  <si>
    <t>PRESIDENTE MUNICIPAL</t>
  </si>
  <si>
    <t>SINDICO MUNICIPAL</t>
  </si>
  <si>
    <t>REGIDORES</t>
  </si>
  <si>
    <t>SECRETARIO GENERAL</t>
  </si>
  <si>
    <t>TESORERO MINICIPAL</t>
  </si>
  <si>
    <t>CONTRALOR</t>
  </si>
  <si>
    <t>SUB SECRETARIO DEL H. AYUNTAMIENTO</t>
  </si>
  <si>
    <t>SECRETARIO PARTICULAR</t>
  </si>
  <si>
    <t xml:space="preserve">C </t>
  </si>
  <si>
    <t>SUB TESORERO</t>
  </si>
  <si>
    <t>DIRECTOR DE INGRESOS</t>
  </si>
  <si>
    <t>DIRECTOR DE EGRESOS</t>
  </si>
  <si>
    <t>COORDINADOR DE DESARROLLO SOCIAL</t>
  </si>
  <si>
    <t>SUB COORDINADOR DE DESARROLLO SOCIAL</t>
  </si>
  <si>
    <t xml:space="preserve">OFICIAL  REGISTRO  CIVIL </t>
  </si>
  <si>
    <t>DIRECTOR DE ECOLOGIA Y MEDIO AMBIENTE</t>
  </si>
  <si>
    <t>DIRECTOR DE PROTECCION CIVIL</t>
  </si>
  <si>
    <t>SUBDIRECTOR DE PROTECCION CIVIL</t>
  </si>
  <si>
    <t>DIRECTOR DE SERVICIOS PUBLICOS MUNICIPALES</t>
  </si>
  <si>
    <t>SUBDIRECTOR DE SERVICIOS PUBLICOS MUNICIPALES</t>
  </si>
  <si>
    <t>DIRECTOR DE OBRAS PUBLICAS</t>
  </si>
  <si>
    <t>SUBDIRECTOR DE OBRAS PUBLICAS</t>
  </si>
  <si>
    <t>COORDINADORA DEL DIF MUNICIPAL</t>
  </si>
  <si>
    <t>SUBCOORDINADORA DEL DIF MUNICIPAL</t>
  </si>
  <si>
    <t>DELEGADA DE INAPAM</t>
  </si>
  <si>
    <t>DIRECTORA DEL INST DE LA MUJER EN GUADALCAZAR</t>
  </si>
  <si>
    <t>DIRECTOR DE COMUNICACIÓN SOCIAL</t>
  </si>
  <si>
    <t>SUBDIRECTOR DE COMUNICACIÓN SOCIAL</t>
  </si>
  <si>
    <t>COORDINADOR DE DESARROLLO AGROPECUARIO</t>
  </si>
  <si>
    <t>SUBCOORDINADOR DE DESARROLLO AGROPECUARIO</t>
  </si>
  <si>
    <t>DIRECTOR DE DEPORTE</t>
  </si>
  <si>
    <t>SUBDIRECTOR DEL DEPORTE</t>
  </si>
  <si>
    <t>DIRECTOR DE CULTURA</t>
  </si>
  <si>
    <t>SUBDIRECTOR DE CULTURA</t>
  </si>
  <si>
    <t>TITULAR DE LA UNIDAD DE TRANSPARENCIA</t>
  </si>
  <si>
    <t>DIRECTOR DEL ARCHIVO MUNICIPAL</t>
  </si>
  <si>
    <t>SUBDIRECTOR DEL ARCHIVO MUNICIPAL</t>
  </si>
  <si>
    <t>DIRECTOR DE ALCOHOLES</t>
  </si>
  <si>
    <t>DIRECTOR  DE AGUA POTABLE</t>
  </si>
  <si>
    <t>SUBDIRECTOR DEL AGUA POTABLE</t>
  </si>
  <si>
    <t>DIRECTOR DE TURISMO</t>
  </si>
  <si>
    <t>SUBDIRECTOR DE TURISMO</t>
  </si>
  <si>
    <t>SECRETARIA A</t>
  </si>
  <si>
    <t>SECRETARIA B</t>
  </si>
  <si>
    <t>SECRETARIA C</t>
  </si>
  <si>
    <t>INSTRUCTOR DE BANDA DE GUERRA</t>
  </si>
  <si>
    <t>AUXILIAR ADMINISTRATIVO A</t>
  </si>
  <si>
    <t>AUXILIAR ADMINISTRATIVO B</t>
  </si>
  <si>
    <t>AUXILIAR ADMINISTRATIVO C</t>
  </si>
  <si>
    <t>ASISTENTE A</t>
  </si>
  <si>
    <t>ASISTENTE B</t>
  </si>
  <si>
    <t>ASISTENTE C</t>
  </si>
  <si>
    <t>AYUDANTE GENERAL A</t>
  </si>
  <si>
    <t>AYUDANTE GENERAL B</t>
  </si>
  <si>
    <t>AYUDANTE GENERAL C</t>
  </si>
  <si>
    <t>AFANADORA A</t>
  </si>
  <si>
    <t>AFANADORA B</t>
  </si>
  <si>
    <t>CHOFER A</t>
  </si>
  <si>
    <t>CHOFER B</t>
  </si>
  <si>
    <t>CHOFER C</t>
  </si>
  <si>
    <t>GESTOR DE PROYECTOS</t>
  </si>
  <si>
    <t>CRONISTA MUNICIPAL</t>
  </si>
  <si>
    <t>VELADOR</t>
  </si>
  <si>
    <t>HERRERO</t>
  </si>
  <si>
    <t>ASESOR JURIDICO</t>
  </si>
  <si>
    <t>CONTADOR</t>
  </si>
  <si>
    <t>AUXILIAR CONTABLE</t>
  </si>
  <si>
    <t>SUPERVISOR DE OBRA</t>
  </si>
  <si>
    <t>ARQUITECTO</t>
  </si>
  <si>
    <t>ENFERMERA</t>
  </si>
  <si>
    <t>DENTISTA</t>
  </si>
  <si>
    <t>ELECTRICISTA</t>
  </si>
  <si>
    <t>JARDINERO</t>
  </si>
  <si>
    <t>ALBAÑIL</t>
  </si>
  <si>
    <t>OPERADO DE MAQUINARIA PESADA</t>
  </si>
  <si>
    <t>MECANICO</t>
  </si>
  <si>
    <t>PSICOLOGA</t>
  </si>
  <si>
    <t>TERAPEUTA FISICA</t>
  </si>
  <si>
    <t>PROFESORA</t>
  </si>
  <si>
    <t>BIBLIOTECARIA</t>
  </si>
  <si>
    <t>COORDINADOR ADMINISTRATIVO</t>
  </si>
  <si>
    <t>CARPINTERO</t>
  </si>
  <si>
    <t>AUXLIAR INVESTIGADOR</t>
  </si>
  <si>
    <t>AUXILIAR SUSTANCIADOR</t>
  </si>
  <si>
    <t>RAMO 33.</t>
  </si>
  <si>
    <t>POLICIA A</t>
  </si>
  <si>
    <t>POLICIA B</t>
  </si>
  <si>
    <t>DIRECTOR DE SEGURIDAD PUBLICA MUNICIPAL</t>
  </si>
  <si>
    <t>COMANDANTE DE LA POLICIA</t>
  </si>
  <si>
    <t>SECRETARIA</t>
  </si>
  <si>
    <t>ASISTENTE DE SEGURIDAD</t>
  </si>
  <si>
    <t>Pago de Estimulos a Servidores Público</t>
  </si>
  <si>
    <t>SUELDO MINIMO</t>
  </si>
  <si>
    <t>SUELDO MAXIMO</t>
  </si>
  <si>
    <t>Prima Vacacional                 (2 Periodos)</t>
  </si>
  <si>
    <t>agunaldo y/o compensacion (75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</si>
</sst>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&quot;$&quot;#,##0.00"/>
  </numFmts>
  <fonts count="4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1"/>
      <color theme="1"/>
      <name val="Calibri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14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9"/>
      <color theme="1"/>
      <name val="Tahoma"/>
      <family val="2"/>
    </font>
    <font>
      <sz val="10"/>
      <color rgb="FF000000"/>
      <name val="Tahoma"/>
      <family val="2"/>
    </font>
    <font>
      <b/>
      <sz val="8"/>
      <color theme="1"/>
      <name val="Tahoma"/>
      <family val="2"/>
    </font>
    <font>
      <sz val="9"/>
      <color rgb="FF0070C0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Calibri"/>
      <family val="2"/>
    </font>
    <font>
      <b/>
      <sz val="10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sz val="10"/>
      <color theme="1"/>
      <name val="Arial"/>
      <family val="2"/>
    </font>
    <font>
      <sz val="9"/>
      <color indexed="8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Arial"/>
      <family val="2"/>
    </font>
    <font>
      <b/>
      <sz val="9"/>
      <color indexed="8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/>
    <xf numFmtId="0" fontId="13" fillId="0" borderId="1" xfId="0" applyFont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3" fontId="0" fillId="0" borderId="0" xfId="0" applyNumberFormat="1"/>
    <xf numFmtId="3" fontId="5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4" fontId="22" fillId="0" borderId="0" xfId="0" applyNumberFormat="1" applyFont="1" applyAlignment="1">
      <alignment vertical="top"/>
    </xf>
    <xf numFmtId="4" fontId="24" fillId="0" borderId="0" xfId="1" applyNumberFormat="1" applyFont="1" applyAlignment="1">
      <alignment vertical="top"/>
    </xf>
    <xf numFmtId="4" fontId="22" fillId="0" borderId="0" xfId="1" applyNumberFormat="1" applyFont="1" applyAlignment="1">
      <alignment vertical="top"/>
    </xf>
    <xf numFmtId="4" fontId="22" fillId="5" borderId="0" xfId="0" applyNumberFormat="1" applyFont="1" applyFill="1" applyAlignment="1">
      <alignment vertical="top"/>
    </xf>
    <xf numFmtId="3" fontId="25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26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0" fontId="26" fillId="6" borderId="1" xfId="0" applyFont="1" applyFill="1" applyBorder="1" applyAlignment="1">
      <alignment horizontal="center" vertical="top"/>
    </xf>
    <xf numFmtId="4" fontId="0" fillId="5" borderId="0" xfId="0" applyNumberFormat="1" applyFill="1"/>
    <xf numFmtId="4" fontId="25" fillId="0" borderId="0" xfId="0" applyNumberFormat="1" applyFont="1" applyAlignment="1">
      <alignment vertical="top"/>
    </xf>
    <xf numFmtId="4" fontId="23" fillId="0" borderId="0" xfId="0" applyNumberFormat="1" applyFont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" fontId="28" fillId="0" borderId="1" xfId="0" applyNumberFormat="1" applyFont="1" applyBorder="1" applyAlignment="1">
      <alignment horizontal="right" vertical="top"/>
    </xf>
    <xf numFmtId="0" fontId="22" fillId="0" borderId="0" xfId="0" applyFont="1" applyAlignment="1">
      <alignment horizontal="center" vertical="center"/>
    </xf>
    <xf numFmtId="4" fontId="28" fillId="0" borderId="1" xfId="0" applyNumberFormat="1" applyFont="1" applyBorder="1" applyAlignment="1">
      <alignment vertical="top"/>
    </xf>
    <xf numFmtId="4" fontId="29" fillId="0" borderId="1" xfId="0" applyNumberFormat="1" applyFont="1" applyBorder="1" applyAlignment="1">
      <alignment vertical="top"/>
    </xf>
    <xf numFmtId="164" fontId="22" fillId="0" borderId="0" xfId="0" applyNumberFormat="1" applyFont="1"/>
    <xf numFmtId="0" fontId="6" fillId="0" borderId="1" xfId="0" applyFont="1" applyBorder="1" applyAlignment="1">
      <alignment horizontal="justify" vertical="center"/>
    </xf>
    <xf numFmtId="0" fontId="30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vertical="top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right" vertical="top"/>
    </xf>
    <xf numFmtId="4" fontId="23" fillId="0" borderId="0" xfId="0" applyNumberFormat="1" applyFont="1" applyAlignment="1">
      <alignment vertical="top"/>
    </xf>
    <xf numFmtId="0" fontId="5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left" vertical="top"/>
    </xf>
    <xf numFmtId="4" fontId="31" fillId="6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top"/>
    </xf>
    <xf numFmtId="4" fontId="21" fillId="0" borderId="1" xfId="0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left" vertical="top"/>
    </xf>
    <xf numFmtId="4" fontId="31" fillId="6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4" fontId="28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4" fontId="33" fillId="0" borderId="0" xfId="0" applyNumberFormat="1" applyFont="1" applyAlignment="1">
      <alignment vertical="top"/>
    </xf>
    <xf numFmtId="0" fontId="33" fillId="0" borderId="0" xfId="0" applyFont="1" applyAlignment="1">
      <alignment horizontal="center" vertical="top"/>
    </xf>
    <xf numFmtId="4" fontId="33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4" fontId="31" fillId="0" borderId="3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top"/>
    </xf>
    <xf numFmtId="4" fontId="31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top"/>
    </xf>
    <xf numFmtId="4" fontId="32" fillId="0" borderId="0" xfId="0" applyNumberFormat="1" applyFont="1" applyAlignment="1">
      <alignment horizontal="center" vertical="top"/>
    </xf>
    <xf numFmtId="4" fontId="10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0" fillId="0" borderId="0" xfId="0" applyFont="1"/>
    <xf numFmtId="4" fontId="10" fillId="0" borderId="0" xfId="0" applyNumberFormat="1" applyFont="1"/>
    <xf numFmtId="4" fontId="5" fillId="0" borderId="0" xfId="0" applyNumberFormat="1" applyFont="1"/>
    <xf numFmtId="0" fontId="34" fillId="7" borderId="1" xfId="0" applyFont="1" applyFill="1" applyBorder="1" applyAlignment="1">
      <alignment horizontal="center" vertical="top"/>
    </xf>
    <xf numFmtId="4" fontId="34" fillId="7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36" fillId="0" borderId="0" xfId="2" applyFont="1" applyAlignment="1">
      <alignment horizontal="center" vertical="center"/>
    </xf>
    <xf numFmtId="0" fontId="1" fillId="0" borderId="0" xfId="2"/>
    <xf numFmtId="0" fontId="17" fillId="6" borderId="2" xfId="2" applyFont="1" applyFill="1" applyBorder="1" applyAlignment="1">
      <alignment horizontal="center" vertical="center" wrapText="1"/>
    </xf>
    <xf numFmtId="0" fontId="17" fillId="6" borderId="2" xfId="2" applyFont="1" applyFill="1" applyBorder="1" applyAlignment="1">
      <alignment horizontal="center" vertical="center" textRotation="90"/>
    </xf>
    <xf numFmtId="0" fontId="17" fillId="6" borderId="2" xfId="2" applyFont="1" applyFill="1" applyBorder="1" applyAlignment="1">
      <alignment horizontal="center" vertical="center" textRotation="90" wrapText="1"/>
    </xf>
    <xf numFmtId="0" fontId="17" fillId="6" borderId="4" xfId="2" applyFont="1" applyFill="1" applyBorder="1" applyAlignment="1">
      <alignment horizontal="center" vertical="center" wrapText="1"/>
    </xf>
    <xf numFmtId="0" fontId="17" fillId="6" borderId="4" xfId="2" applyFont="1" applyFill="1" applyBorder="1" applyAlignment="1">
      <alignment horizontal="center" vertical="center" textRotation="90"/>
    </xf>
    <xf numFmtId="0" fontId="17" fillId="6" borderId="4" xfId="2" applyFont="1" applyFill="1" applyBorder="1" applyAlignment="1">
      <alignment horizontal="center" vertical="center" textRotation="90" wrapText="1"/>
    </xf>
    <xf numFmtId="0" fontId="17" fillId="6" borderId="3" xfId="2" applyFont="1" applyFill="1" applyBorder="1" applyAlignment="1">
      <alignment horizontal="center" vertical="center" wrapText="1"/>
    </xf>
    <xf numFmtId="0" fontId="17" fillId="6" borderId="3" xfId="2" applyFont="1" applyFill="1" applyBorder="1" applyAlignment="1">
      <alignment horizontal="center" vertical="center" textRotation="90"/>
    </xf>
    <xf numFmtId="0" fontId="17" fillId="6" borderId="3" xfId="2" applyFont="1" applyFill="1" applyBorder="1" applyAlignment="1">
      <alignment horizontal="center" vertical="center" textRotation="90" wrapText="1"/>
    </xf>
    <xf numFmtId="0" fontId="37" fillId="0" borderId="6" xfId="2" applyFont="1" applyBorder="1" applyAlignment="1">
      <alignment horizontal="left" vertical="center"/>
    </xf>
    <xf numFmtId="0" fontId="20" fillId="0" borderId="1" xfId="2" applyFont="1" applyBorder="1" applyAlignment="1">
      <alignment horizontal="center" vertical="center"/>
    </xf>
    <xf numFmtId="0" fontId="38" fillId="0" borderId="6" xfId="2" applyFont="1" applyBorder="1" applyAlignment="1">
      <alignment horizontal="center" vertical="center"/>
    </xf>
    <xf numFmtId="0" fontId="37" fillId="0" borderId="1" xfId="2" applyFont="1" applyBorder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9" fillId="0" borderId="1" xfId="2" applyFont="1" applyBorder="1" applyAlignment="1">
      <alignment horizontal="justify" vertical="center" wrapText="1"/>
    </xf>
    <xf numFmtId="0" fontId="20" fillId="0" borderId="1" xfId="2" applyFont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/>
    </xf>
    <xf numFmtId="0" fontId="39" fillId="0" borderId="7" xfId="2" applyFont="1" applyBorder="1" applyAlignment="1">
      <alignment horizontal="justify" vertical="center" wrapText="1"/>
    </xf>
    <xf numFmtId="0" fontId="20" fillId="0" borderId="7" xfId="2" applyFont="1" applyBorder="1" applyAlignment="1">
      <alignment horizontal="center" vertical="center" wrapText="1"/>
    </xf>
    <xf numFmtId="0" fontId="35" fillId="0" borderId="0" xfId="2" applyFont="1"/>
    <xf numFmtId="0" fontId="17" fillId="8" borderId="2" xfId="2" applyFont="1" applyFill="1" applyBorder="1" applyAlignment="1">
      <alignment horizontal="center" vertical="center" wrapText="1"/>
    </xf>
    <xf numFmtId="0" fontId="17" fillId="8" borderId="2" xfId="2" applyFont="1" applyFill="1" applyBorder="1" applyAlignment="1">
      <alignment horizontal="center" vertical="center" textRotation="90"/>
    </xf>
    <xf numFmtId="0" fontId="17" fillId="8" borderId="2" xfId="2" applyFont="1" applyFill="1" applyBorder="1" applyAlignment="1">
      <alignment horizontal="center" vertical="center" textRotation="90" wrapText="1"/>
    </xf>
    <xf numFmtId="0" fontId="17" fillId="8" borderId="4" xfId="2" applyFont="1" applyFill="1" applyBorder="1" applyAlignment="1">
      <alignment horizontal="center" vertical="center" wrapText="1"/>
    </xf>
    <xf numFmtId="0" fontId="17" fillId="8" borderId="4" xfId="2" applyFont="1" applyFill="1" applyBorder="1" applyAlignment="1">
      <alignment horizontal="center" vertical="center" textRotation="90"/>
    </xf>
    <xf numFmtId="0" fontId="17" fillId="8" borderId="4" xfId="2" applyFont="1" applyFill="1" applyBorder="1" applyAlignment="1">
      <alignment horizontal="center" vertical="center" textRotation="90" wrapText="1"/>
    </xf>
    <xf numFmtId="0" fontId="17" fillId="8" borderId="3" xfId="2" applyFont="1" applyFill="1" applyBorder="1" applyAlignment="1">
      <alignment horizontal="center" vertical="center" wrapText="1"/>
    </xf>
    <xf numFmtId="0" fontId="17" fillId="8" borderId="3" xfId="2" applyFont="1" applyFill="1" applyBorder="1" applyAlignment="1">
      <alignment horizontal="center" vertical="center" textRotation="90"/>
    </xf>
    <xf numFmtId="0" fontId="17" fillId="8" borderId="3" xfId="2" applyFont="1" applyFill="1" applyBorder="1" applyAlignment="1">
      <alignment horizontal="center" vertical="center" textRotation="90" wrapText="1"/>
    </xf>
    <xf numFmtId="0" fontId="41" fillId="0" borderId="1" xfId="2" applyFont="1" applyBorder="1" applyAlignment="1">
      <alignment horizontal="right"/>
    </xf>
    <xf numFmtId="0" fontId="20" fillId="0" borderId="1" xfId="2" applyFont="1" applyBorder="1" applyAlignment="1">
      <alignment horizontal="right" vertical="center"/>
    </xf>
    <xf numFmtId="165" fontId="37" fillId="0" borderId="1" xfId="3" applyNumberFormat="1" applyFont="1" applyFill="1" applyBorder="1" applyProtection="1">
      <protection locked="0"/>
    </xf>
    <xf numFmtId="0" fontId="1" fillId="0" borderId="1" xfId="2" applyBorder="1" applyAlignment="1">
      <alignment horizontal="right"/>
    </xf>
    <xf numFmtId="0" fontId="20" fillId="0" borderId="1" xfId="2" applyFont="1" applyBorder="1" applyAlignment="1">
      <alignment horizontal="center"/>
    </xf>
    <xf numFmtId="0" fontId="39" fillId="0" borderId="1" xfId="2" applyFont="1" applyBorder="1"/>
    <xf numFmtId="0" fontId="40" fillId="0" borderId="1" xfId="2" applyFont="1" applyBorder="1" applyAlignment="1">
      <alignment horizontal="right" vertical="center"/>
    </xf>
    <xf numFmtId="0" fontId="17" fillId="6" borderId="1" xfId="2" applyFont="1" applyFill="1" applyBorder="1" applyAlignment="1">
      <alignment horizontal="center" vertical="center"/>
    </xf>
    <xf numFmtId="0" fontId="17" fillId="6" borderId="8" xfId="2" applyFont="1" applyFill="1" applyBorder="1" applyAlignment="1">
      <alignment horizontal="center" vertical="center" wrapText="1"/>
    </xf>
    <xf numFmtId="0" fontId="17" fillId="6" borderId="9" xfId="2" applyFont="1" applyFill="1" applyBorder="1" applyAlignment="1">
      <alignment horizontal="center" vertical="center" wrapText="1"/>
    </xf>
    <xf numFmtId="0" fontId="17" fillId="6" borderId="10" xfId="2" applyFont="1" applyFill="1" applyBorder="1" applyAlignment="1">
      <alignment horizontal="center" vertical="center" wrapText="1"/>
    </xf>
    <xf numFmtId="0" fontId="17" fillId="6" borderId="11" xfId="2" applyFont="1" applyFill="1" applyBorder="1" applyAlignment="1">
      <alignment horizontal="center" vertical="center" wrapText="1"/>
    </xf>
    <xf numFmtId="0" fontId="17" fillId="6" borderId="2" xfId="2" applyFont="1" applyFill="1" applyBorder="1" applyAlignment="1">
      <alignment horizontal="center" vertical="center" wrapText="1"/>
    </xf>
    <xf numFmtId="44" fontId="20" fillId="0" borderId="6" xfId="4" applyFont="1" applyFill="1" applyBorder="1"/>
    <xf numFmtId="44" fontId="20" fillId="0" borderId="6" xfId="4" applyFont="1" applyFill="1" applyBorder="1" applyAlignment="1">
      <alignment horizontal="center" vertical="center" wrapText="1"/>
    </xf>
    <xf numFmtId="166" fontId="20" fillId="0" borderId="1" xfId="2" applyNumberFormat="1" applyFont="1" applyBorder="1" applyAlignment="1">
      <alignment horizontal="center" vertical="center"/>
    </xf>
    <xf numFmtId="44" fontId="20" fillId="0" borderId="1" xfId="4" applyFont="1" applyFill="1" applyBorder="1" applyAlignment="1">
      <alignment horizontal="center" vertical="center" wrapText="1"/>
    </xf>
    <xf numFmtId="44" fontId="20" fillId="0" borderId="7" xfId="4" applyFont="1" applyFill="1" applyBorder="1" applyAlignment="1">
      <alignment horizontal="center" vertical="center" wrapText="1"/>
    </xf>
    <xf numFmtId="0" fontId="17" fillId="8" borderId="1" xfId="2" applyFont="1" applyFill="1" applyBorder="1" applyAlignment="1">
      <alignment horizontal="center" vertical="center"/>
    </xf>
    <xf numFmtId="0" fontId="17" fillId="8" borderId="8" xfId="2" applyFont="1" applyFill="1" applyBorder="1" applyAlignment="1">
      <alignment horizontal="center" vertical="center" wrapText="1"/>
    </xf>
    <xf numFmtId="0" fontId="17" fillId="8" borderId="9" xfId="2" applyFont="1" applyFill="1" applyBorder="1" applyAlignment="1">
      <alignment horizontal="center" vertical="center" wrapText="1"/>
    </xf>
    <xf numFmtId="0" fontId="17" fillId="8" borderId="10" xfId="2" applyFont="1" applyFill="1" applyBorder="1" applyAlignment="1">
      <alignment horizontal="center" vertical="center" wrapText="1"/>
    </xf>
    <xf numFmtId="0" fontId="17" fillId="8" borderId="11" xfId="2" applyFont="1" applyFill="1" applyBorder="1" applyAlignment="1">
      <alignment horizontal="center" vertical="center" wrapText="1"/>
    </xf>
    <xf numFmtId="0" fontId="17" fillId="8" borderId="2" xfId="2" applyFont="1" applyFill="1" applyBorder="1" applyAlignment="1">
      <alignment horizontal="center" vertical="center" wrapText="1"/>
    </xf>
    <xf numFmtId="44" fontId="20" fillId="0" borderId="4" xfId="4" applyFont="1" applyFill="1" applyBorder="1" applyAlignment="1">
      <alignment horizontal="center" vertical="center" wrapText="1"/>
    </xf>
    <xf numFmtId="166" fontId="20" fillId="0" borderId="4" xfId="2" applyNumberFormat="1" applyFont="1" applyBorder="1" applyAlignment="1">
      <alignment horizontal="center" vertical="center"/>
    </xf>
  </cellXfs>
  <cellStyles count="5">
    <cellStyle name="Millares" xfId="1" builtinId="3"/>
    <cellStyle name="Millares 2" xfId="3" xr:uid="{939472AC-D60E-41C9-9D97-0024C4DCF96F}"/>
    <cellStyle name="Moneda 2" xfId="4" xr:uid="{D91B6142-87FE-41BF-8C06-B750E032769A}"/>
    <cellStyle name="Normal" xfId="0" builtinId="0"/>
    <cellStyle name="Normal 2" xfId="2" xr:uid="{F85AD85E-6F6B-4505-89C0-CEBE09863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2%20TRABAJO%20PREVIO%20PE2023%20GUADALCA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PE RUBROS"/>
      <sheetName val="CLA_FFin"/>
      <sheetName val="CLA_TG"/>
      <sheetName val="PE COG"/>
      <sheetName val="CLA_ADM"/>
      <sheetName val="CLA_FUN"/>
      <sheetName val="CLA_PROG"/>
      <sheetName val="CLA_ECO"/>
      <sheetName val="C_GEOGRAFICA"/>
      <sheetName val="PE_Calendario"/>
      <sheetName val="Programa"/>
      <sheetName val="Adm"/>
      <sheetName val="PresMpal"/>
      <sheetName val="Pro civil"/>
      <sheetName val="C social"/>
      <sheetName val="Trasp"/>
      <sheetName val="Agua P"/>
      <sheetName val="Des tec"/>
      <sheetName val="Pens"/>
      <sheetName val="Deuda"/>
      <sheetName val="Adefas"/>
      <sheetName val="Ayudas"/>
      <sheetName val="Gastos R33"/>
      <sheetName val="Obra Infra"/>
      <sheetName val="Obra Forta"/>
      <sheetName val="Obra Otros"/>
      <sheetName val="COG"/>
    </sheetNames>
    <sheetDataSet>
      <sheetData sheetId="0">
        <row r="7">
          <cell r="F7">
            <v>3363750</v>
          </cell>
        </row>
        <row r="23">
          <cell r="F23">
            <v>0</v>
          </cell>
        </row>
        <row r="27">
          <cell r="F27">
            <v>3473874</v>
          </cell>
        </row>
        <row r="58">
          <cell r="F58">
            <v>46575</v>
          </cell>
        </row>
        <row r="69">
          <cell r="F69">
            <v>2257459.1999999997</v>
          </cell>
        </row>
        <row r="101">
          <cell r="F101">
            <v>170505561.53999999</v>
          </cell>
        </row>
      </sheetData>
      <sheetData sheetId="1" refreshError="1"/>
      <sheetData sheetId="2" refreshError="1"/>
      <sheetData sheetId="3">
        <row r="1">
          <cell r="B1" t="str">
            <v>Municipio de  GUADALCAZAR, S.L.P.</v>
          </cell>
        </row>
      </sheetData>
      <sheetData sheetId="4">
        <row r="6">
          <cell r="F6">
            <v>56137007.130000003</v>
          </cell>
        </row>
        <row r="81">
          <cell r="F81">
            <v>6077908.2999999998</v>
          </cell>
        </row>
        <row r="206">
          <cell r="F206">
            <v>11630000</v>
          </cell>
        </row>
        <row r="386">
          <cell r="F386">
            <v>8300000</v>
          </cell>
        </row>
        <row r="497">
          <cell r="F497">
            <v>500000</v>
          </cell>
        </row>
        <row r="605">
          <cell r="F605">
            <v>96002304.310000002</v>
          </cell>
        </row>
        <row r="667">
          <cell r="F667">
            <v>1000000</v>
          </cell>
        </row>
      </sheetData>
      <sheetData sheetId="5" refreshError="1"/>
      <sheetData sheetId="6">
        <row r="1">
          <cell r="B1" t="str">
            <v>Municipio de  GUADALCAZAR, S.L.P.</v>
          </cell>
        </row>
      </sheetData>
      <sheetData sheetId="7">
        <row r="1">
          <cell r="A1" t="str">
            <v>Municipio de  GUADALCAZAR, S.L.P.</v>
          </cell>
        </row>
      </sheetData>
      <sheetData sheetId="8">
        <row r="1">
          <cell r="B1" t="str">
            <v>Municipio de  GUADALCAZAR, S.L.P.</v>
          </cell>
        </row>
      </sheetData>
      <sheetData sheetId="9" refreshError="1"/>
      <sheetData sheetId="10" refreshError="1"/>
      <sheetData sheetId="11" refreshError="1"/>
      <sheetData sheetId="12">
        <row r="2">
          <cell r="G2" t="str">
            <v>E</v>
          </cell>
          <cell r="H2">
            <v>56747770.299999997</v>
          </cell>
        </row>
        <row r="3">
          <cell r="G3">
            <v>152</v>
          </cell>
          <cell r="H3">
            <v>56747770.299999997</v>
          </cell>
        </row>
        <row r="12">
          <cell r="C12">
            <v>5000000</v>
          </cell>
        </row>
        <row r="13">
          <cell r="C13">
            <v>0</v>
          </cell>
        </row>
        <row r="14">
          <cell r="C14">
            <v>38000000</v>
          </cell>
        </row>
        <row r="15">
          <cell r="C15">
            <v>0</v>
          </cell>
        </row>
        <row r="19">
          <cell r="C19">
            <v>0</v>
          </cell>
        </row>
        <row r="21">
          <cell r="C21">
            <v>0</v>
          </cell>
        </row>
        <row r="29">
          <cell r="C29">
            <v>0</v>
          </cell>
        </row>
        <row r="30">
          <cell r="C30">
            <v>314862</v>
          </cell>
        </row>
        <row r="31">
          <cell r="C31">
            <v>0</v>
          </cell>
        </row>
        <row r="32">
          <cell r="C32">
            <v>7000000</v>
          </cell>
        </row>
        <row r="34">
          <cell r="C34">
            <v>0</v>
          </cell>
        </row>
        <row r="35">
          <cell r="C35">
            <v>0</v>
          </cell>
        </row>
        <row r="37">
          <cell r="C37">
            <v>0</v>
          </cell>
        </row>
        <row r="46">
          <cell r="C46">
            <v>100000</v>
          </cell>
        </row>
        <row r="55">
          <cell r="C55">
            <v>0</v>
          </cell>
        </row>
        <row r="58">
          <cell r="C58">
            <v>0</v>
          </cell>
        </row>
        <row r="68">
          <cell r="C68">
            <v>0</v>
          </cell>
        </row>
        <row r="69">
          <cell r="C69">
            <v>100000</v>
          </cell>
        </row>
        <row r="70">
          <cell r="C70">
            <v>0</v>
          </cell>
        </row>
        <row r="71">
          <cell r="C71">
            <v>100000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100000</v>
          </cell>
        </row>
        <row r="78">
          <cell r="C78">
            <v>0</v>
          </cell>
        </row>
        <row r="79">
          <cell r="C79">
            <v>50000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50000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100000</v>
          </cell>
        </row>
        <row r="88">
          <cell r="C88">
            <v>0</v>
          </cell>
        </row>
        <row r="89">
          <cell r="C89">
            <v>0</v>
          </cell>
        </row>
        <row r="93">
          <cell r="C93">
            <v>0</v>
          </cell>
        </row>
        <row r="96">
          <cell r="C96">
            <v>0</v>
          </cell>
        </row>
        <row r="113">
          <cell r="C113">
            <v>0</v>
          </cell>
        </row>
        <row r="115">
          <cell r="C115">
            <v>50000</v>
          </cell>
        </row>
        <row r="117">
          <cell r="C117">
            <v>0</v>
          </cell>
        </row>
        <row r="119">
          <cell r="C119">
            <v>0</v>
          </cell>
        </row>
        <row r="121">
          <cell r="C121">
            <v>0</v>
          </cell>
        </row>
        <row r="123">
          <cell r="C123">
            <v>100000</v>
          </cell>
        </row>
        <row r="125">
          <cell r="C125">
            <v>0</v>
          </cell>
        </row>
        <row r="127">
          <cell r="C127">
            <v>0</v>
          </cell>
        </row>
        <row r="129">
          <cell r="C129">
            <v>0</v>
          </cell>
        </row>
        <row r="136">
          <cell r="C136">
            <v>0</v>
          </cell>
        </row>
        <row r="139">
          <cell r="C139">
            <v>0</v>
          </cell>
        </row>
        <row r="141">
          <cell r="C141">
            <v>0</v>
          </cell>
        </row>
        <row r="143">
          <cell r="C143">
            <v>0</v>
          </cell>
        </row>
        <row r="145">
          <cell r="C145">
            <v>0</v>
          </cell>
        </row>
        <row r="148">
          <cell r="C148">
            <v>1677908.3</v>
          </cell>
        </row>
        <row r="154">
          <cell r="C154">
            <v>100000</v>
          </cell>
        </row>
        <row r="156">
          <cell r="C156">
            <v>0</v>
          </cell>
        </row>
        <row r="158">
          <cell r="C158">
            <v>100000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72">
          <cell r="C172">
            <v>50000</v>
          </cell>
        </row>
        <row r="174">
          <cell r="C174">
            <v>0</v>
          </cell>
        </row>
        <row r="176">
          <cell r="C176">
            <v>0</v>
          </cell>
        </row>
        <row r="178">
          <cell r="C178">
            <v>0</v>
          </cell>
        </row>
        <row r="182">
          <cell r="C182">
            <v>150000</v>
          </cell>
        </row>
        <row r="186">
          <cell r="C186">
            <v>0</v>
          </cell>
        </row>
        <row r="188">
          <cell r="C188">
            <v>0</v>
          </cell>
        </row>
        <row r="192">
          <cell r="C192">
            <v>1500000</v>
          </cell>
        </row>
        <row r="194">
          <cell r="C194">
            <v>0</v>
          </cell>
        </row>
        <row r="196">
          <cell r="C196">
            <v>0</v>
          </cell>
        </row>
        <row r="198">
          <cell r="C198">
            <v>0</v>
          </cell>
        </row>
        <row r="200">
          <cell r="C200">
            <v>10000</v>
          </cell>
        </row>
        <row r="202">
          <cell r="C202">
            <v>0</v>
          </cell>
        </row>
        <row r="206">
          <cell r="C206">
            <v>200000</v>
          </cell>
        </row>
        <row r="208">
          <cell r="C208">
            <v>0</v>
          </cell>
        </row>
        <row r="209">
          <cell r="C209">
            <v>0</v>
          </cell>
        </row>
        <row r="214">
          <cell r="C214">
            <v>20000</v>
          </cell>
        </row>
        <row r="216">
          <cell r="C216">
            <v>0</v>
          </cell>
        </row>
        <row r="218">
          <cell r="C218">
            <v>0</v>
          </cell>
        </row>
        <row r="222">
          <cell r="C222">
            <v>100000</v>
          </cell>
        </row>
        <row r="224">
          <cell r="C224">
            <v>200000</v>
          </cell>
        </row>
        <row r="226">
          <cell r="C226">
            <v>0</v>
          </cell>
        </row>
        <row r="228">
          <cell r="C228">
            <v>0</v>
          </cell>
        </row>
        <row r="233">
          <cell r="C233">
            <v>1000000</v>
          </cell>
        </row>
        <row r="235">
          <cell r="C235">
            <v>0</v>
          </cell>
        </row>
        <row r="237">
          <cell r="C237">
            <v>0</v>
          </cell>
        </row>
        <row r="240">
          <cell r="C240">
            <v>0</v>
          </cell>
        </row>
        <row r="245">
          <cell r="C245">
            <v>0</v>
          </cell>
        </row>
        <row r="252">
          <cell r="C252">
            <v>0</v>
          </cell>
        </row>
        <row r="255">
          <cell r="C255">
            <v>30000</v>
          </cell>
        </row>
        <row r="261">
          <cell r="C261">
            <v>0</v>
          </cell>
        </row>
        <row r="263">
          <cell r="C263">
            <v>0</v>
          </cell>
        </row>
        <row r="265">
          <cell r="C265">
            <v>25000</v>
          </cell>
        </row>
        <row r="267">
          <cell r="C267">
            <v>0</v>
          </cell>
        </row>
        <row r="269">
          <cell r="C269">
            <v>0</v>
          </cell>
        </row>
        <row r="274">
          <cell r="C274">
            <v>50000</v>
          </cell>
        </row>
        <row r="276">
          <cell r="C276">
            <v>50000</v>
          </cell>
        </row>
        <row r="278">
          <cell r="C278">
            <v>0</v>
          </cell>
        </row>
        <row r="282">
          <cell r="C282">
            <v>100000</v>
          </cell>
        </row>
        <row r="286">
          <cell r="C286">
            <v>0</v>
          </cell>
        </row>
        <row r="290">
          <cell r="C290">
            <v>0</v>
          </cell>
        </row>
        <row r="293">
          <cell r="C293">
            <v>50000</v>
          </cell>
        </row>
        <row r="297">
          <cell r="C297">
            <v>0</v>
          </cell>
        </row>
        <row r="310">
          <cell r="C310">
            <v>0</v>
          </cell>
        </row>
        <row r="312">
          <cell r="C312">
            <v>0</v>
          </cell>
        </row>
        <row r="318">
          <cell r="C318">
            <v>100000</v>
          </cell>
        </row>
        <row r="330">
          <cell r="C330">
            <v>100000</v>
          </cell>
        </row>
        <row r="332">
          <cell r="C332">
            <v>0</v>
          </cell>
        </row>
        <row r="334">
          <cell r="C334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40">
          <cell r="C340">
            <v>0</v>
          </cell>
        </row>
        <row r="344">
          <cell r="C344">
            <v>0</v>
          </cell>
        </row>
        <row r="347">
          <cell r="C347">
            <v>0</v>
          </cell>
        </row>
        <row r="350">
          <cell r="C350">
            <v>20000</v>
          </cell>
        </row>
        <row r="352">
          <cell r="C352">
            <v>50000</v>
          </cell>
        </row>
        <row r="354">
          <cell r="C354">
            <v>0</v>
          </cell>
        </row>
        <row r="356">
          <cell r="C356">
            <v>0</v>
          </cell>
        </row>
        <row r="363">
          <cell r="C363">
            <v>0</v>
          </cell>
        </row>
        <row r="366">
          <cell r="C366">
            <v>0</v>
          </cell>
        </row>
        <row r="369">
          <cell r="C369">
            <v>0</v>
          </cell>
        </row>
        <row r="371">
          <cell r="C371">
            <v>0</v>
          </cell>
        </row>
        <row r="373">
          <cell r="C373">
            <v>0</v>
          </cell>
        </row>
        <row r="377">
          <cell r="C377">
            <v>0</v>
          </cell>
        </row>
        <row r="383">
          <cell r="C383">
            <v>0</v>
          </cell>
        </row>
        <row r="393">
          <cell r="C393">
            <v>0</v>
          </cell>
        </row>
        <row r="395">
          <cell r="C395">
            <v>0</v>
          </cell>
        </row>
        <row r="401">
          <cell r="C401">
            <v>0</v>
          </cell>
        </row>
        <row r="403">
          <cell r="C403">
            <v>0</v>
          </cell>
        </row>
        <row r="410">
          <cell r="C410">
            <v>0</v>
          </cell>
        </row>
        <row r="412">
          <cell r="C412">
            <v>0</v>
          </cell>
        </row>
        <row r="420">
          <cell r="C420">
            <v>0</v>
          </cell>
        </row>
        <row r="444">
          <cell r="C444">
            <v>0</v>
          </cell>
        </row>
      </sheetData>
      <sheetData sheetId="13">
        <row r="2">
          <cell r="G2" t="str">
            <v>E</v>
          </cell>
          <cell r="H2">
            <v>2000000</v>
          </cell>
        </row>
        <row r="3">
          <cell r="G3">
            <v>131</v>
          </cell>
          <cell r="H3">
            <v>2000000</v>
          </cell>
        </row>
        <row r="12">
          <cell r="C12">
            <v>2000000</v>
          </cell>
        </row>
      </sheetData>
      <sheetData sheetId="14">
        <row r="2">
          <cell r="G2" t="str">
            <v>E</v>
          </cell>
          <cell r="H2">
            <v>0</v>
          </cell>
        </row>
        <row r="3">
          <cell r="G3">
            <v>172</v>
          </cell>
          <cell r="H3">
            <v>0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5">
        <row r="2">
          <cell r="G2" t="str">
            <v>E</v>
          </cell>
          <cell r="H2">
            <v>0</v>
          </cell>
        </row>
        <row r="3">
          <cell r="G3">
            <v>183</v>
          </cell>
          <cell r="H3">
            <v>0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6">
        <row r="2">
          <cell r="G2" t="str">
            <v>E</v>
          </cell>
          <cell r="H2">
            <v>0</v>
          </cell>
        </row>
        <row r="3">
          <cell r="G3">
            <v>184</v>
          </cell>
          <cell r="H3">
            <v>0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7">
        <row r="2">
          <cell r="G2" t="str">
            <v>E</v>
          </cell>
          <cell r="H2">
            <v>0</v>
          </cell>
        </row>
        <row r="3">
          <cell r="G3">
            <v>371</v>
          </cell>
          <cell r="H3">
            <v>0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8">
        <row r="2">
          <cell r="G2" t="str">
            <v>E</v>
          </cell>
          <cell r="H2">
            <v>300000</v>
          </cell>
        </row>
        <row r="3">
          <cell r="G3">
            <v>382</v>
          </cell>
          <cell r="H3">
            <v>300000</v>
          </cell>
        </row>
        <row r="22">
          <cell r="C22">
            <v>300000</v>
          </cell>
        </row>
        <row r="102">
          <cell r="C102">
            <v>0</v>
          </cell>
        </row>
      </sheetData>
      <sheetData sheetId="19">
        <row r="2">
          <cell r="G2" t="str">
            <v>J</v>
          </cell>
          <cell r="H2">
            <v>0</v>
          </cell>
        </row>
        <row r="3">
          <cell r="G3">
            <v>152</v>
          </cell>
          <cell r="H3">
            <v>0</v>
          </cell>
        </row>
        <row r="12">
          <cell r="C12">
            <v>0</v>
          </cell>
        </row>
        <row r="14">
          <cell r="C14">
            <v>0</v>
          </cell>
        </row>
      </sheetData>
      <sheetData sheetId="20">
        <row r="2">
          <cell r="G2" t="str">
            <v>D</v>
          </cell>
          <cell r="H2">
            <v>0</v>
          </cell>
        </row>
        <row r="3">
          <cell r="G3">
            <v>411</v>
          </cell>
          <cell r="H3">
            <v>0</v>
          </cell>
        </row>
        <row r="14">
          <cell r="C14">
            <v>0</v>
          </cell>
        </row>
        <row r="17">
          <cell r="C17">
            <v>0</v>
          </cell>
        </row>
        <row r="26">
          <cell r="C26">
            <v>0</v>
          </cell>
        </row>
      </sheetData>
      <sheetData sheetId="21">
        <row r="2">
          <cell r="G2" t="str">
            <v>H</v>
          </cell>
          <cell r="H2">
            <v>1000000</v>
          </cell>
        </row>
        <row r="3">
          <cell r="G3">
            <v>441</v>
          </cell>
          <cell r="H3">
            <v>1000000</v>
          </cell>
        </row>
        <row r="26">
          <cell r="C26">
            <v>1000000</v>
          </cell>
        </row>
      </sheetData>
      <sheetData sheetId="22">
        <row r="2">
          <cell r="G2" t="str">
            <v>E</v>
          </cell>
          <cell r="H2">
            <v>2600000</v>
          </cell>
        </row>
        <row r="5">
          <cell r="G5">
            <v>232</v>
          </cell>
          <cell r="H5">
            <v>1500000</v>
          </cell>
        </row>
        <row r="6">
          <cell r="G6">
            <v>241</v>
          </cell>
          <cell r="H6">
            <v>300000</v>
          </cell>
        </row>
        <row r="7">
          <cell r="G7">
            <v>242</v>
          </cell>
          <cell r="H7">
            <v>150000</v>
          </cell>
        </row>
        <row r="8">
          <cell r="G8">
            <v>244</v>
          </cell>
          <cell r="H8">
            <v>0</v>
          </cell>
        </row>
        <row r="9">
          <cell r="G9">
            <v>251</v>
          </cell>
          <cell r="H9">
            <v>150000</v>
          </cell>
        </row>
        <row r="10">
          <cell r="G10">
            <v>252</v>
          </cell>
          <cell r="H10">
            <v>0</v>
          </cell>
        </row>
        <row r="11">
          <cell r="G11">
            <v>253</v>
          </cell>
          <cell r="H11">
            <v>0</v>
          </cell>
        </row>
        <row r="12">
          <cell r="G12">
            <v>255</v>
          </cell>
          <cell r="H12">
            <v>0</v>
          </cell>
        </row>
        <row r="13">
          <cell r="G13">
            <v>256</v>
          </cell>
          <cell r="H13">
            <v>0</v>
          </cell>
        </row>
        <row r="14">
          <cell r="G14">
            <v>265</v>
          </cell>
          <cell r="H14">
            <v>150000</v>
          </cell>
        </row>
        <row r="15">
          <cell r="G15">
            <v>267</v>
          </cell>
          <cell r="H15">
            <v>0</v>
          </cell>
        </row>
        <row r="16">
          <cell r="G16">
            <v>268</v>
          </cell>
          <cell r="H16">
            <v>0</v>
          </cell>
        </row>
        <row r="17">
          <cell r="G17">
            <v>269</v>
          </cell>
          <cell r="H17">
            <v>200000</v>
          </cell>
        </row>
        <row r="18">
          <cell r="G18">
            <v>271</v>
          </cell>
          <cell r="H18">
            <v>150000</v>
          </cell>
        </row>
        <row r="35">
          <cell r="C35">
            <v>2500000</v>
          </cell>
        </row>
        <row r="39">
          <cell r="C39">
            <v>100000</v>
          </cell>
        </row>
        <row r="43">
          <cell r="C43">
            <v>0</v>
          </cell>
        </row>
        <row r="49">
          <cell r="C49">
            <v>0</v>
          </cell>
        </row>
      </sheetData>
      <sheetData sheetId="23">
        <row r="2">
          <cell r="G2" t="str">
            <v>E</v>
          </cell>
          <cell r="H2">
            <v>20997145.129999999</v>
          </cell>
        </row>
        <row r="3">
          <cell r="G3">
            <v>171</v>
          </cell>
          <cell r="H3">
            <v>4800000</v>
          </cell>
        </row>
        <row r="4">
          <cell r="G4">
            <v>231</v>
          </cell>
          <cell r="H4">
            <v>2700000</v>
          </cell>
        </row>
        <row r="5">
          <cell r="G5">
            <v>152</v>
          </cell>
          <cell r="H5">
            <v>13497145.129999999</v>
          </cell>
        </row>
        <row r="15">
          <cell r="C15">
            <v>3000000</v>
          </cell>
        </row>
        <row r="19">
          <cell r="C19">
            <v>0</v>
          </cell>
        </row>
        <row r="31">
          <cell r="C31">
            <v>72145.13</v>
          </cell>
        </row>
        <row r="33">
          <cell r="C33">
            <v>650000</v>
          </cell>
        </row>
        <row r="35">
          <cell r="C35">
            <v>0</v>
          </cell>
        </row>
        <row r="47">
          <cell r="C47">
            <v>0</v>
          </cell>
        </row>
        <row r="59">
          <cell r="C59">
            <v>0</v>
          </cell>
        </row>
        <row r="70">
          <cell r="C70">
            <v>200000</v>
          </cell>
        </row>
        <row r="76">
          <cell r="C76">
            <v>100000</v>
          </cell>
        </row>
        <row r="88">
          <cell r="C88">
            <v>0</v>
          </cell>
        </row>
        <row r="89">
          <cell r="C89">
            <v>0</v>
          </cell>
        </row>
        <row r="149">
          <cell r="C149">
            <v>1450000</v>
          </cell>
        </row>
        <row r="155">
          <cell r="C155">
            <v>300000</v>
          </cell>
        </row>
        <row r="159">
          <cell r="C159">
            <v>500000</v>
          </cell>
        </row>
        <row r="168">
          <cell r="C168">
            <v>300000</v>
          </cell>
        </row>
        <row r="170">
          <cell r="C170">
            <v>0</v>
          </cell>
        </row>
        <row r="173">
          <cell r="C173">
            <v>0</v>
          </cell>
        </row>
        <row r="175">
          <cell r="C175">
            <v>0</v>
          </cell>
        </row>
        <row r="183">
          <cell r="C183">
            <v>300000</v>
          </cell>
        </row>
        <row r="187">
          <cell r="C187">
            <v>200000</v>
          </cell>
        </row>
        <row r="193">
          <cell r="C193">
            <v>6000000</v>
          </cell>
        </row>
        <row r="203">
          <cell r="C203">
            <v>0</v>
          </cell>
        </row>
        <row r="207">
          <cell r="C207">
            <v>200000</v>
          </cell>
        </row>
        <row r="223">
          <cell r="C223">
            <v>1800000</v>
          </cell>
        </row>
        <row r="241">
          <cell r="C241">
            <v>0</v>
          </cell>
        </row>
        <row r="253">
          <cell r="C253">
            <v>0</v>
          </cell>
        </row>
        <row r="256">
          <cell r="C256">
            <v>25000</v>
          </cell>
        </row>
        <row r="370">
          <cell r="C370">
            <v>5700000</v>
          </cell>
        </row>
        <row r="394">
          <cell r="C394">
            <v>0</v>
          </cell>
        </row>
        <row r="396">
          <cell r="C396">
            <v>0</v>
          </cell>
        </row>
        <row r="404">
          <cell r="C404">
            <v>0</v>
          </cell>
        </row>
        <row r="407">
          <cell r="C407">
            <v>0</v>
          </cell>
        </row>
        <row r="434">
          <cell r="C434">
            <v>100000</v>
          </cell>
        </row>
        <row r="445">
          <cell r="C445">
            <v>100000</v>
          </cell>
        </row>
      </sheetData>
      <sheetData sheetId="24">
        <row r="2">
          <cell r="G2" t="str">
            <v>E</v>
          </cell>
          <cell r="H2">
            <v>61002304.310000002</v>
          </cell>
        </row>
        <row r="3">
          <cell r="G3">
            <v>211</v>
          </cell>
          <cell r="H3">
            <v>1500000</v>
          </cell>
        </row>
        <row r="4">
          <cell r="G4">
            <v>213</v>
          </cell>
          <cell r="H4">
            <v>1500000</v>
          </cell>
        </row>
        <row r="5">
          <cell r="G5">
            <v>221</v>
          </cell>
          <cell r="H5">
            <v>16000000</v>
          </cell>
        </row>
        <row r="6">
          <cell r="G6">
            <v>222</v>
          </cell>
          <cell r="H6">
            <v>7500000</v>
          </cell>
        </row>
        <row r="7">
          <cell r="G7">
            <v>223</v>
          </cell>
          <cell r="H7">
            <v>13000000</v>
          </cell>
        </row>
        <row r="8">
          <cell r="G8">
            <v>224</v>
          </cell>
          <cell r="H8">
            <v>7300000</v>
          </cell>
        </row>
        <row r="9">
          <cell r="G9">
            <v>225</v>
          </cell>
          <cell r="H9">
            <v>3825000</v>
          </cell>
        </row>
        <row r="10">
          <cell r="G10">
            <v>226</v>
          </cell>
          <cell r="H10">
            <v>1000000</v>
          </cell>
        </row>
        <row r="11">
          <cell r="G11">
            <v>241</v>
          </cell>
          <cell r="H11">
            <v>2300000</v>
          </cell>
        </row>
        <row r="12">
          <cell r="G12">
            <v>242</v>
          </cell>
          <cell r="H12">
            <v>1400000</v>
          </cell>
        </row>
        <row r="13">
          <cell r="G13">
            <v>251</v>
          </cell>
          <cell r="H13">
            <v>3200000</v>
          </cell>
        </row>
        <row r="14">
          <cell r="G14">
            <v>252</v>
          </cell>
          <cell r="H14">
            <v>977304.31</v>
          </cell>
        </row>
        <row r="15">
          <cell r="G15">
            <v>265</v>
          </cell>
          <cell r="H15">
            <v>1500000</v>
          </cell>
        </row>
        <row r="20">
          <cell r="C20">
            <v>61002304.310000002</v>
          </cell>
        </row>
      </sheetData>
      <sheetData sheetId="25">
        <row r="2">
          <cell r="G2" t="str">
            <v>E</v>
          </cell>
          <cell r="H2">
            <v>0</v>
          </cell>
        </row>
        <row r="3">
          <cell r="G3">
            <v>211</v>
          </cell>
          <cell r="H3">
            <v>0</v>
          </cell>
        </row>
        <row r="4">
          <cell r="G4">
            <v>213</v>
          </cell>
          <cell r="H4">
            <v>0</v>
          </cell>
        </row>
        <row r="5">
          <cell r="G5">
            <v>221</v>
          </cell>
          <cell r="H5">
            <v>0</v>
          </cell>
        </row>
        <row r="6">
          <cell r="G6">
            <v>222</v>
          </cell>
          <cell r="H6">
            <v>0</v>
          </cell>
        </row>
        <row r="7">
          <cell r="G7">
            <v>223</v>
          </cell>
          <cell r="H7">
            <v>0</v>
          </cell>
        </row>
        <row r="8">
          <cell r="G8">
            <v>224</v>
          </cell>
          <cell r="H8">
            <v>0</v>
          </cell>
        </row>
        <row r="9">
          <cell r="G9">
            <v>225</v>
          </cell>
          <cell r="H9">
            <v>0</v>
          </cell>
        </row>
        <row r="10">
          <cell r="G10">
            <v>226</v>
          </cell>
          <cell r="H10">
            <v>0</v>
          </cell>
        </row>
        <row r="11">
          <cell r="G11">
            <v>241</v>
          </cell>
          <cell r="H11">
            <v>0</v>
          </cell>
        </row>
        <row r="12">
          <cell r="G12">
            <v>242</v>
          </cell>
          <cell r="H12">
            <v>0</v>
          </cell>
        </row>
        <row r="13">
          <cell r="G13">
            <v>251</v>
          </cell>
          <cell r="H13">
            <v>0</v>
          </cell>
        </row>
        <row r="14">
          <cell r="G14">
            <v>252</v>
          </cell>
          <cell r="H14">
            <v>0</v>
          </cell>
        </row>
        <row r="15">
          <cell r="G15">
            <v>265</v>
          </cell>
          <cell r="H15">
            <v>0</v>
          </cell>
        </row>
        <row r="20">
          <cell r="C20">
            <v>0</v>
          </cell>
        </row>
      </sheetData>
      <sheetData sheetId="26">
        <row r="2">
          <cell r="G2" t="str">
            <v>E</v>
          </cell>
          <cell r="H2">
            <v>35000000</v>
          </cell>
        </row>
        <row r="3">
          <cell r="G3">
            <v>211</v>
          </cell>
          <cell r="H3">
            <v>1000000</v>
          </cell>
        </row>
        <row r="4">
          <cell r="G4">
            <v>213</v>
          </cell>
          <cell r="H4">
            <v>1500000</v>
          </cell>
        </row>
        <row r="5">
          <cell r="G5">
            <v>221</v>
          </cell>
          <cell r="H5">
            <v>10000000</v>
          </cell>
        </row>
        <row r="6">
          <cell r="G6">
            <v>222</v>
          </cell>
          <cell r="H6">
            <v>5000000</v>
          </cell>
        </row>
        <row r="7">
          <cell r="G7">
            <v>223</v>
          </cell>
          <cell r="H7">
            <v>5000000</v>
          </cell>
        </row>
        <row r="8">
          <cell r="G8">
            <v>224</v>
          </cell>
          <cell r="H8">
            <v>3500000</v>
          </cell>
        </row>
        <row r="9">
          <cell r="G9">
            <v>225</v>
          </cell>
          <cell r="H9">
            <v>1900000</v>
          </cell>
        </row>
        <row r="10">
          <cell r="G10">
            <v>226</v>
          </cell>
          <cell r="H10">
            <v>1950000</v>
          </cell>
        </row>
        <row r="11">
          <cell r="G11">
            <v>241</v>
          </cell>
          <cell r="H11">
            <v>1100000</v>
          </cell>
        </row>
        <row r="12">
          <cell r="G12">
            <v>242</v>
          </cell>
          <cell r="H12">
            <v>1700000</v>
          </cell>
        </row>
        <row r="13">
          <cell r="G13">
            <v>251</v>
          </cell>
          <cell r="H13">
            <v>1600000</v>
          </cell>
        </row>
        <row r="14">
          <cell r="G14">
            <v>252</v>
          </cell>
          <cell r="H14">
            <v>750000</v>
          </cell>
        </row>
        <row r="15">
          <cell r="G15">
            <v>265</v>
          </cell>
          <cell r="H15">
            <v>0</v>
          </cell>
        </row>
        <row r="21">
          <cell r="C21">
            <v>35000000</v>
          </cell>
        </row>
      </sheetData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"/>
  <sheetViews>
    <sheetView tabSelected="1" workbookViewId="0">
      <selection activeCell="D5" sqref="D5:D17"/>
    </sheetView>
  </sheetViews>
  <sheetFormatPr baseColWidth="10" defaultRowHeight="12.75" x14ac:dyDescent="0.2"/>
  <cols>
    <col min="2" max="2" width="10.7109375" customWidth="1"/>
    <col min="3" max="3" width="43" customWidth="1"/>
    <col min="4" max="4" width="22.85546875" customWidth="1"/>
  </cols>
  <sheetData>
    <row r="2" spans="1:4" x14ac:dyDescent="0.2">
      <c r="B2" s="168" t="s">
        <v>0</v>
      </c>
      <c r="C2" s="168"/>
      <c r="D2" s="168"/>
    </row>
    <row r="4" spans="1:4" x14ac:dyDescent="0.2">
      <c r="B4" s="1" t="s">
        <v>1</v>
      </c>
      <c r="C4" s="1" t="s">
        <v>2</v>
      </c>
      <c r="D4" s="1" t="s">
        <v>3</v>
      </c>
    </row>
    <row r="5" spans="1:4" ht="18" x14ac:dyDescent="0.25">
      <c r="A5" s="11"/>
      <c r="B5" s="2">
        <v>1</v>
      </c>
      <c r="C5" s="3" t="s">
        <v>4</v>
      </c>
      <c r="D5" s="7">
        <f>SUM(D6:D12)</f>
        <v>61347770.299999997</v>
      </c>
    </row>
    <row r="6" spans="1:4" ht="18" x14ac:dyDescent="0.25">
      <c r="A6" s="11"/>
      <c r="B6" s="4">
        <v>11</v>
      </c>
      <c r="C6" s="5" t="s">
        <v>5</v>
      </c>
      <c r="D6" s="8">
        <v>0</v>
      </c>
    </row>
    <row r="7" spans="1:4" ht="18" x14ac:dyDescent="0.25">
      <c r="A7" s="11"/>
      <c r="B7" s="4">
        <v>12</v>
      </c>
      <c r="C7" s="5" t="s">
        <v>6</v>
      </c>
      <c r="D7" s="8">
        <v>0</v>
      </c>
    </row>
    <row r="8" spans="1:4" ht="18" x14ac:dyDescent="0.25">
      <c r="A8" s="11"/>
      <c r="B8" s="4">
        <v>13</v>
      </c>
      <c r="C8" s="5" t="s">
        <v>7</v>
      </c>
      <c r="D8" s="8">
        <v>0</v>
      </c>
    </row>
    <row r="9" spans="1:4" ht="18" x14ac:dyDescent="0.25">
      <c r="A9" s="11"/>
      <c r="B9" s="4">
        <v>14</v>
      </c>
      <c r="C9" s="5" t="s">
        <v>8</v>
      </c>
      <c r="D9" s="8">
        <v>0</v>
      </c>
    </row>
    <row r="10" spans="1:4" ht="18" x14ac:dyDescent="0.25">
      <c r="A10" s="11"/>
      <c r="B10" s="4">
        <v>15</v>
      </c>
      <c r="C10" s="5" t="s">
        <v>9</v>
      </c>
      <c r="D10" s="8">
        <v>61347770.299999997</v>
      </c>
    </row>
    <row r="11" spans="1:4" ht="18" x14ac:dyDescent="0.25">
      <c r="A11" s="11"/>
      <c r="B11" s="4">
        <v>16</v>
      </c>
      <c r="C11" s="5" t="s">
        <v>10</v>
      </c>
      <c r="D11" s="8">
        <v>0</v>
      </c>
    </row>
    <row r="12" spans="1:4" ht="18" x14ac:dyDescent="0.25">
      <c r="A12" s="11"/>
      <c r="B12" s="4">
        <v>17</v>
      </c>
      <c r="C12" s="5" t="s">
        <v>11</v>
      </c>
      <c r="D12" s="8">
        <v>0</v>
      </c>
    </row>
    <row r="13" spans="1:4" ht="18" x14ac:dyDescent="0.25">
      <c r="A13" s="11"/>
      <c r="B13" s="2">
        <v>2</v>
      </c>
      <c r="C13" s="3" t="s">
        <v>12</v>
      </c>
      <c r="D13" s="9">
        <f>SUM(D14:D16)</f>
        <v>118299449.44</v>
      </c>
    </row>
    <row r="14" spans="1:4" ht="18" x14ac:dyDescent="0.25">
      <c r="A14" s="11"/>
      <c r="B14" s="4">
        <v>25</v>
      </c>
      <c r="C14" s="5" t="s">
        <v>9</v>
      </c>
      <c r="D14" s="8">
        <v>83299449.439999998</v>
      </c>
    </row>
    <row r="15" spans="1:4" ht="18" x14ac:dyDescent="0.25">
      <c r="A15" s="11"/>
      <c r="B15" s="4">
        <v>26</v>
      </c>
      <c r="C15" s="5" t="s">
        <v>10</v>
      </c>
      <c r="D15" s="8">
        <v>35000000</v>
      </c>
    </row>
    <row r="16" spans="1:4" ht="22.5" x14ac:dyDescent="0.25">
      <c r="A16" s="11"/>
      <c r="B16" s="4">
        <v>27</v>
      </c>
      <c r="C16" s="5" t="s">
        <v>13</v>
      </c>
      <c r="D16" s="8">
        <v>0</v>
      </c>
    </row>
    <row r="17" spans="1:4" ht="18" x14ac:dyDescent="0.25">
      <c r="A17" s="11"/>
      <c r="B17" s="167" t="s">
        <v>14</v>
      </c>
      <c r="C17" s="167"/>
      <c r="D17" s="10">
        <f>+D13+D5</f>
        <v>179647219.74000001</v>
      </c>
    </row>
  </sheetData>
  <mergeCells count="2">
    <mergeCell ref="B17:C17"/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E8"/>
  <sheetViews>
    <sheetView workbookViewId="0">
      <selection activeCell="C21" sqref="C21"/>
    </sheetView>
  </sheetViews>
  <sheetFormatPr baseColWidth="10" defaultRowHeight="12.75" x14ac:dyDescent="0.2"/>
  <cols>
    <col min="2" max="2" width="10.7109375" customWidth="1"/>
    <col min="3" max="3" width="43" style="22" customWidth="1"/>
    <col min="4" max="4" width="23.7109375" style="22" customWidth="1"/>
  </cols>
  <sheetData>
    <row r="3" spans="1:5" x14ac:dyDescent="0.2">
      <c r="B3" s="173" t="s">
        <v>1067</v>
      </c>
      <c r="C3" s="173"/>
      <c r="D3" s="173"/>
      <c r="E3" s="173"/>
    </row>
    <row r="4" spans="1:5" ht="22.5" x14ac:dyDescent="0.25">
      <c r="A4" s="11"/>
      <c r="B4" s="32" t="s">
        <v>1068</v>
      </c>
      <c r="C4" s="50" t="s">
        <v>1069</v>
      </c>
      <c r="D4" s="50" t="s">
        <v>1070</v>
      </c>
      <c r="E4" s="32" t="s">
        <v>1071</v>
      </c>
    </row>
    <row r="5" spans="1:5" ht="18" x14ac:dyDescent="0.25">
      <c r="A5" s="11"/>
      <c r="B5" s="49" t="s">
        <v>955</v>
      </c>
      <c r="C5" s="51">
        <v>0</v>
      </c>
      <c r="D5" s="52"/>
      <c r="E5" s="45"/>
    </row>
    <row r="6" spans="1:5" ht="18" x14ac:dyDescent="0.25">
      <c r="A6" s="11"/>
      <c r="B6" s="49" t="s">
        <v>948</v>
      </c>
      <c r="C6" s="51">
        <v>0</v>
      </c>
      <c r="D6" s="52"/>
      <c r="E6" s="45"/>
    </row>
    <row r="7" spans="1:5" ht="18" x14ac:dyDescent="0.25">
      <c r="A7" s="11"/>
      <c r="B7" s="49" t="s">
        <v>982</v>
      </c>
      <c r="C7" s="51">
        <v>0</v>
      </c>
      <c r="D7" s="52"/>
      <c r="E7" s="45"/>
    </row>
    <row r="8" spans="1:5" ht="18" x14ac:dyDescent="0.25">
      <c r="A8" s="11"/>
      <c r="B8" s="38" t="s">
        <v>14</v>
      </c>
      <c r="C8" s="39">
        <v>0</v>
      </c>
      <c r="D8" s="53"/>
      <c r="E8" s="44"/>
    </row>
  </sheetData>
  <mergeCells count="1"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E13"/>
  <sheetViews>
    <sheetView workbookViewId="0">
      <selection activeCell="B14" sqref="B14"/>
    </sheetView>
  </sheetViews>
  <sheetFormatPr baseColWidth="10" defaultRowHeight="12.75" x14ac:dyDescent="0.2"/>
  <cols>
    <col min="2" max="5" width="33" customWidth="1"/>
  </cols>
  <sheetData>
    <row r="2" spans="2:5" x14ac:dyDescent="0.2">
      <c r="B2" t="s">
        <v>1170</v>
      </c>
    </row>
    <row r="5" spans="2:5" x14ac:dyDescent="0.2">
      <c r="B5" s="174" t="s">
        <v>1072</v>
      </c>
      <c r="C5" s="32" t="s">
        <v>1073</v>
      </c>
      <c r="D5" s="32" t="s">
        <v>3</v>
      </c>
      <c r="E5" s="32" t="s">
        <v>3</v>
      </c>
    </row>
    <row r="6" spans="2:5" x14ac:dyDescent="0.2">
      <c r="B6" s="175"/>
      <c r="C6" s="32" t="s">
        <v>1074</v>
      </c>
      <c r="D6" s="32" t="s">
        <v>1076</v>
      </c>
      <c r="E6" s="32" t="s">
        <v>1077</v>
      </c>
    </row>
    <row r="7" spans="2:5" x14ac:dyDescent="0.2">
      <c r="B7" s="176"/>
      <c r="C7" s="32" t="s">
        <v>1075</v>
      </c>
      <c r="D7" s="54"/>
      <c r="E7" s="54"/>
    </row>
    <row r="8" spans="2:5" x14ac:dyDescent="0.2">
      <c r="B8" s="55"/>
      <c r="C8" s="51">
        <v>0</v>
      </c>
      <c r="D8" s="51">
        <v>0</v>
      </c>
      <c r="E8" s="51">
        <v>0</v>
      </c>
    </row>
    <row r="9" spans="2:5" x14ac:dyDescent="0.2">
      <c r="B9" s="56"/>
      <c r="C9" s="51">
        <v>0</v>
      </c>
      <c r="D9" s="51">
        <v>0</v>
      </c>
      <c r="E9" s="51">
        <v>0</v>
      </c>
    </row>
    <row r="10" spans="2:5" x14ac:dyDescent="0.2">
      <c r="B10" s="55"/>
      <c r="C10" s="51">
        <v>0</v>
      </c>
      <c r="D10" s="51">
        <v>0</v>
      </c>
      <c r="E10" s="51">
        <v>0</v>
      </c>
    </row>
    <row r="11" spans="2:5" x14ac:dyDescent="0.2">
      <c r="B11" s="56"/>
      <c r="C11" s="51">
        <v>0</v>
      </c>
      <c r="D11" s="51">
        <v>0</v>
      </c>
      <c r="E11" s="51">
        <v>0</v>
      </c>
    </row>
    <row r="12" spans="2:5" x14ac:dyDescent="0.2">
      <c r="B12" s="56"/>
      <c r="C12" s="51">
        <v>0</v>
      </c>
      <c r="D12" s="51">
        <v>0</v>
      </c>
      <c r="E12" s="51">
        <v>0</v>
      </c>
    </row>
    <row r="13" spans="2:5" x14ac:dyDescent="0.2">
      <c r="B13" s="38" t="s">
        <v>14</v>
      </c>
      <c r="C13" s="57">
        <v>0</v>
      </c>
      <c r="D13" s="57">
        <v>0</v>
      </c>
      <c r="E13" s="57">
        <v>0</v>
      </c>
    </row>
  </sheetData>
  <mergeCells count="1">
    <mergeCell ref="B5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3CEE-D4AB-4EA7-A382-34A418F18C0B}">
  <dimension ref="A1:D106"/>
  <sheetViews>
    <sheetView topLeftCell="A82" workbookViewId="0">
      <selection activeCell="G71" sqref="G71"/>
    </sheetView>
  </sheetViews>
  <sheetFormatPr baseColWidth="10" defaultRowHeight="15" x14ac:dyDescent="0.25"/>
  <cols>
    <col min="1" max="1" width="42.140625" style="192" customWidth="1"/>
    <col min="2" max="2" width="5.140625" style="192" customWidth="1"/>
    <col min="3" max="3" width="5.5703125" style="192" customWidth="1"/>
    <col min="4" max="4" width="5.140625" style="192" customWidth="1"/>
    <col min="5" max="16384" width="11.42578125" style="192"/>
  </cols>
  <sheetData>
    <row r="1" spans="1:4" x14ac:dyDescent="0.25">
      <c r="A1" s="191" t="s">
        <v>1784</v>
      </c>
      <c r="B1" s="191"/>
      <c r="C1" s="191"/>
      <c r="D1" s="191"/>
    </row>
    <row r="2" spans="1:4" x14ac:dyDescent="0.25">
      <c r="A2" s="191" t="s">
        <v>1785</v>
      </c>
      <c r="B2" s="191"/>
      <c r="C2" s="191"/>
      <c r="D2" s="191"/>
    </row>
    <row r="3" spans="1:4" x14ac:dyDescent="0.25">
      <c r="A3" s="191" t="s">
        <v>1786</v>
      </c>
      <c r="B3" s="191"/>
      <c r="C3" s="191"/>
      <c r="D3" s="191"/>
    </row>
    <row r="4" spans="1:4" x14ac:dyDescent="0.25">
      <c r="A4" s="193" t="s">
        <v>1078</v>
      </c>
      <c r="B4" s="194" t="s">
        <v>1079</v>
      </c>
      <c r="C4" s="194" t="s">
        <v>1080</v>
      </c>
      <c r="D4" s="195" t="s">
        <v>1787</v>
      </c>
    </row>
    <row r="5" spans="1:4" ht="45.6" customHeight="1" x14ac:dyDescent="0.25">
      <c r="A5" s="196"/>
      <c r="B5" s="197"/>
      <c r="C5" s="197"/>
      <c r="D5" s="198"/>
    </row>
    <row r="6" spans="1:4" ht="15.75" thickBot="1" x14ac:dyDescent="0.3">
      <c r="A6" s="199"/>
      <c r="B6" s="200"/>
      <c r="C6" s="200"/>
      <c r="D6" s="201"/>
    </row>
    <row r="7" spans="1:4" x14ac:dyDescent="0.25">
      <c r="A7" s="202" t="s">
        <v>1788</v>
      </c>
      <c r="B7" s="203">
        <v>1</v>
      </c>
      <c r="C7" s="203" t="s">
        <v>955</v>
      </c>
      <c r="D7" s="204">
        <v>1</v>
      </c>
    </row>
    <row r="8" spans="1:4" x14ac:dyDescent="0.25">
      <c r="A8" s="205" t="s">
        <v>1789</v>
      </c>
      <c r="B8" s="203">
        <v>1</v>
      </c>
      <c r="C8" s="203" t="s">
        <v>955</v>
      </c>
      <c r="D8" s="206">
        <v>1</v>
      </c>
    </row>
    <row r="9" spans="1:4" x14ac:dyDescent="0.25">
      <c r="A9" s="205" t="s">
        <v>1790</v>
      </c>
      <c r="B9" s="203">
        <v>1</v>
      </c>
      <c r="C9" s="203" t="s">
        <v>955</v>
      </c>
      <c r="D9" s="206">
        <v>6</v>
      </c>
    </row>
    <row r="10" spans="1:4" x14ac:dyDescent="0.25">
      <c r="A10" s="205" t="s">
        <v>1791</v>
      </c>
      <c r="B10" s="203">
        <v>2</v>
      </c>
      <c r="C10" s="203" t="s">
        <v>948</v>
      </c>
      <c r="D10" s="206">
        <v>1</v>
      </c>
    </row>
    <row r="11" spans="1:4" x14ac:dyDescent="0.25">
      <c r="A11" s="205" t="s">
        <v>1792</v>
      </c>
      <c r="B11" s="203">
        <v>2</v>
      </c>
      <c r="C11" s="203" t="s">
        <v>948</v>
      </c>
      <c r="D11" s="206">
        <v>1</v>
      </c>
    </row>
    <row r="12" spans="1:4" x14ac:dyDescent="0.25">
      <c r="A12" s="205" t="s">
        <v>1793</v>
      </c>
      <c r="B12" s="203">
        <v>2</v>
      </c>
      <c r="C12" s="203" t="s">
        <v>948</v>
      </c>
      <c r="D12" s="206">
        <v>1</v>
      </c>
    </row>
    <row r="13" spans="1:4" x14ac:dyDescent="0.25">
      <c r="A13" s="207" t="s">
        <v>1794</v>
      </c>
      <c r="B13" s="203">
        <v>4</v>
      </c>
      <c r="C13" s="203" t="s">
        <v>984</v>
      </c>
      <c r="D13" s="208">
        <v>1</v>
      </c>
    </row>
    <row r="14" spans="1:4" x14ac:dyDescent="0.25">
      <c r="A14" s="207" t="s">
        <v>1795</v>
      </c>
      <c r="B14" s="203">
        <v>3</v>
      </c>
      <c r="C14" s="203" t="s">
        <v>1796</v>
      </c>
      <c r="D14" s="208">
        <v>1</v>
      </c>
    </row>
    <row r="15" spans="1:4" x14ac:dyDescent="0.25">
      <c r="A15" s="207" t="s">
        <v>1797</v>
      </c>
      <c r="B15" s="203">
        <v>4</v>
      </c>
      <c r="C15" s="203" t="s">
        <v>984</v>
      </c>
      <c r="D15" s="208">
        <v>1</v>
      </c>
    </row>
    <row r="16" spans="1:4" x14ac:dyDescent="0.25">
      <c r="A16" s="207" t="s">
        <v>1798</v>
      </c>
      <c r="B16" s="203">
        <v>3</v>
      </c>
      <c r="C16" s="203" t="s">
        <v>982</v>
      </c>
      <c r="D16" s="208">
        <v>1</v>
      </c>
    </row>
    <row r="17" spans="1:4" x14ac:dyDescent="0.25">
      <c r="A17" s="207" t="s">
        <v>1799</v>
      </c>
      <c r="B17" s="203">
        <v>3</v>
      </c>
      <c r="C17" s="203" t="s">
        <v>982</v>
      </c>
      <c r="D17" s="208">
        <v>1</v>
      </c>
    </row>
    <row r="18" spans="1:4" x14ac:dyDescent="0.25">
      <c r="A18" s="207" t="s">
        <v>1800</v>
      </c>
      <c r="B18" s="203">
        <v>3</v>
      </c>
      <c r="C18" s="203" t="s">
        <v>982</v>
      </c>
      <c r="D18" s="208">
        <v>1</v>
      </c>
    </row>
    <row r="19" spans="1:4" ht="25.5" x14ac:dyDescent="0.25">
      <c r="A19" s="207" t="s">
        <v>1801</v>
      </c>
      <c r="B19" s="203">
        <v>4</v>
      </c>
      <c r="C19" s="203" t="s">
        <v>984</v>
      </c>
      <c r="D19" s="208">
        <v>1</v>
      </c>
    </row>
    <row r="20" spans="1:4" x14ac:dyDescent="0.25">
      <c r="A20" s="207" t="s">
        <v>1802</v>
      </c>
      <c r="B20" s="203">
        <v>3</v>
      </c>
      <c r="C20" s="203" t="s">
        <v>982</v>
      </c>
      <c r="D20" s="208">
        <v>2</v>
      </c>
    </row>
    <row r="21" spans="1:4" ht="25.5" x14ac:dyDescent="0.25">
      <c r="A21" s="207" t="s">
        <v>1803</v>
      </c>
      <c r="B21" s="203">
        <v>3</v>
      </c>
      <c r="C21" s="203" t="s">
        <v>982</v>
      </c>
      <c r="D21" s="208">
        <v>1</v>
      </c>
    </row>
    <row r="22" spans="1:4" x14ac:dyDescent="0.25">
      <c r="A22" s="207" t="s">
        <v>1804</v>
      </c>
      <c r="B22" s="203">
        <v>3</v>
      </c>
      <c r="C22" s="203" t="s">
        <v>982</v>
      </c>
      <c r="D22" s="208">
        <v>1</v>
      </c>
    </row>
    <row r="23" spans="1:4" x14ac:dyDescent="0.25">
      <c r="A23" s="207" t="s">
        <v>1805</v>
      </c>
      <c r="B23" s="203">
        <v>4</v>
      </c>
      <c r="C23" s="203" t="s">
        <v>984</v>
      </c>
      <c r="D23" s="208">
        <v>1</v>
      </c>
    </row>
    <row r="24" spans="1:4" ht="25.5" x14ac:dyDescent="0.25">
      <c r="A24" s="207" t="s">
        <v>1806</v>
      </c>
      <c r="B24" s="203">
        <v>3</v>
      </c>
      <c r="C24" s="203" t="s">
        <v>982</v>
      </c>
      <c r="D24" s="208">
        <v>1</v>
      </c>
    </row>
    <row r="25" spans="1:4" ht="25.5" x14ac:dyDescent="0.25">
      <c r="A25" s="207" t="s">
        <v>1807</v>
      </c>
      <c r="B25" s="203">
        <v>4</v>
      </c>
      <c r="C25" s="203" t="s">
        <v>984</v>
      </c>
      <c r="D25" s="208">
        <v>1</v>
      </c>
    </row>
    <row r="26" spans="1:4" x14ac:dyDescent="0.25">
      <c r="A26" s="207" t="s">
        <v>1808</v>
      </c>
      <c r="B26" s="203">
        <v>3</v>
      </c>
      <c r="C26" s="203" t="s">
        <v>982</v>
      </c>
      <c r="D26" s="208">
        <v>1</v>
      </c>
    </row>
    <row r="27" spans="1:4" x14ac:dyDescent="0.25">
      <c r="A27" s="207" t="s">
        <v>1809</v>
      </c>
      <c r="B27" s="203">
        <v>4</v>
      </c>
      <c r="C27" s="203" t="s">
        <v>984</v>
      </c>
      <c r="D27" s="208">
        <v>1</v>
      </c>
    </row>
    <row r="28" spans="1:4" x14ac:dyDescent="0.25">
      <c r="A28" s="207" t="s">
        <v>1810</v>
      </c>
      <c r="B28" s="203">
        <v>3</v>
      </c>
      <c r="C28" s="203" t="s">
        <v>982</v>
      </c>
      <c r="D28" s="208">
        <v>1</v>
      </c>
    </row>
    <row r="29" spans="1:4" x14ac:dyDescent="0.25">
      <c r="A29" s="207" t="s">
        <v>1811</v>
      </c>
      <c r="B29" s="203">
        <v>4</v>
      </c>
      <c r="C29" s="203" t="s">
        <v>984</v>
      </c>
      <c r="D29" s="208">
        <v>1</v>
      </c>
    </row>
    <row r="30" spans="1:4" x14ac:dyDescent="0.25">
      <c r="A30" s="207" t="s">
        <v>1812</v>
      </c>
      <c r="B30" s="203">
        <v>4</v>
      </c>
      <c r="C30" s="203" t="s">
        <v>984</v>
      </c>
      <c r="D30" s="208">
        <v>1</v>
      </c>
    </row>
    <row r="31" spans="1:4" ht="25.5" x14ac:dyDescent="0.25">
      <c r="A31" s="207" t="s">
        <v>1813</v>
      </c>
      <c r="B31" s="203">
        <v>3</v>
      </c>
      <c r="C31" s="203" t="s">
        <v>982</v>
      </c>
      <c r="D31" s="208">
        <v>1</v>
      </c>
    </row>
    <row r="32" spans="1:4" x14ac:dyDescent="0.25">
      <c r="A32" s="207" t="s">
        <v>1814</v>
      </c>
      <c r="B32" s="203">
        <v>3</v>
      </c>
      <c r="C32" s="203" t="s">
        <v>982</v>
      </c>
      <c r="D32" s="208">
        <v>1</v>
      </c>
    </row>
    <row r="33" spans="1:4" x14ac:dyDescent="0.25">
      <c r="A33" s="207" t="s">
        <v>1815</v>
      </c>
      <c r="B33" s="203">
        <v>4</v>
      </c>
      <c r="C33" s="203" t="s">
        <v>984</v>
      </c>
      <c r="D33" s="208">
        <v>1</v>
      </c>
    </row>
    <row r="34" spans="1:4" ht="25.5" x14ac:dyDescent="0.25">
      <c r="A34" s="207" t="s">
        <v>1816</v>
      </c>
      <c r="B34" s="203">
        <v>3</v>
      </c>
      <c r="C34" s="203" t="s">
        <v>982</v>
      </c>
      <c r="D34" s="208">
        <v>1</v>
      </c>
    </row>
    <row r="35" spans="1:4" ht="25.5" x14ac:dyDescent="0.25">
      <c r="A35" s="207" t="s">
        <v>1817</v>
      </c>
      <c r="B35" s="203">
        <v>4</v>
      </c>
      <c r="C35" s="203" t="s">
        <v>984</v>
      </c>
      <c r="D35" s="208">
        <v>1</v>
      </c>
    </row>
    <row r="36" spans="1:4" x14ac:dyDescent="0.25">
      <c r="A36" s="207" t="s">
        <v>1818</v>
      </c>
      <c r="B36" s="203">
        <v>3</v>
      </c>
      <c r="C36" s="203" t="s">
        <v>982</v>
      </c>
      <c r="D36" s="208">
        <v>1</v>
      </c>
    </row>
    <row r="37" spans="1:4" x14ac:dyDescent="0.25">
      <c r="A37" s="207" t="s">
        <v>1819</v>
      </c>
      <c r="B37" s="203">
        <v>4</v>
      </c>
      <c r="C37" s="203" t="s">
        <v>984</v>
      </c>
      <c r="D37" s="208">
        <v>1</v>
      </c>
    </row>
    <row r="38" spans="1:4" x14ac:dyDescent="0.25">
      <c r="A38" s="207" t="s">
        <v>1820</v>
      </c>
      <c r="B38" s="203">
        <v>3</v>
      </c>
      <c r="C38" s="203" t="s">
        <v>982</v>
      </c>
      <c r="D38" s="208">
        <v>1</v>
      </c>
    </row>
    <row r="39" spans="1:4" x14ac:dyDescent="0.25">
      <c r="A39" s="207" t="s">
        <v>1821</v>
      </c>
      <c r="B39" s="203">
        <v>4</v>
      </c>
      <c r="C39" s="203" t="s">
        <v>984</v>
      </c>
      <c r="D39" s="208">
        <v>1</v>
      </c>
    </row>
    <row r="40" spans="1:4" ht="25.5" x14ac:dyDescent="0.25">
      <c r="A40" s="207" t="s">
        <v>1822</v>
      </c>
      <c r="B40" s="203">
        <v>3</v>
      </c>
      <c r="C40" s="203" t="s">
        <v>982</v>
      </c>
      <c r="D40" s="208">
        <v>1</v>
      </c>
    </row>
    <row r="41" spans="1:4" x14ac:dyDescent="0.25">
      <c r="A41" s="207" t="s">
        <v>1823</v>
      </c>
      <c r="B41" s="203">
        <v>3</v>
      </c>
      <c r="C41" s="203" t="s">
        <v>982</v>
      </c>
      <c r="D41" s="208">
        <v>1</v>
      </c>
    </row>
    <row r="42" spans="1:4" x14ac:dyDescent="0.25">
      <c r="A42" s="207" t="s">
        <v>1824</v>
      </c>
      <c r="B42" s="203">
        <v>4</v>
      </c>
      <c r="C42" s="203" t="s">
        <v>984</v>
      </c>
      <c r="D42" s="208">
        <v>1</v>
      </c>
    </row>
    <row r="43" spans="1:4" x14ac:dyDescent="0.25">
      <c r="A43" s="207" t="s">
        <v>1825</v>
      </c>
      <c r="B43" s="203">
        <v>3</v>
      </c>
      <c r="C43" s="203" t="s">
        <v>982</v>
      </c>
      <c r="D43" s="208">
        <v>1</v>
      </c>
    </row>
    <row r="44" spans="1:4" x14ac:dyDescent="0.25">
      <c r="A44" s="207" t="s">
        <v>1826</v>
      </c>
      <c r="B44" s="203">
        <v>3</v>
      </c>
      <c r="C44" s="203" t="s">
        <v>982</v>
      </c>
      <c r="D44" s="208">
        <v>1</v>
      </c>
    </row>
    <row r="45" spans="1:4" x14ac:dyDescent="0.25">
      <c r="A45" s="207" t="s">
        <v>1827</v>
      </c>
      <c r="B45" s="203">
        <v>4</v>
      </c>
      <c r="C45" s="203" t="s">
        <v>984</v>
      </c>
      <c r="D45" s="208">
        <v>1</v>
      </c>
    </row>
    <row r="46" spans="1:4" x14ac:dyDescent="0.25">
      <c r="A46" s="207" t="s">
        <v>1828</v>
      </c>
      <c r="B46" s="203">
        <v>3</v>
      </c>
      <c r="C46" s="203" t="s">
        <v>982</v>
      </c>
      <c r="D46" s="208">
        <v>1</v>
      </c>
    </row>
    <row r="47" spans="1:4" x14ac:dyDescent="0.25">
      <c r="A47" s="207" t="s">
        <v>1829</v>
      </c>
      <c r="B47" s="203">
        <v>4</v>
      </c>
      <c r="C47" s="203" t="s">
        <v>984</v>
      </c>
      <c r="D47" s="208">
        <v>1</v>
      </c>
    </row>
    <row r="48" spans="1:4" x14ac:dyDescent="0.25">
      <c r="A48" s="207" t="s">
        <v>1830</v>
      </c>
      <c r="B48" s="203">
        <v>5</v>
      </c>
      <c r="C48" s="203" t="s">
        <v>947</v>
      </c>
      <c r="D48" s="208">
        <v>30</v>
      </c>
    </row>
    <row r="49" spans="1:4" x14ac:dyDescent="0.25">
      <c r="A49" s="207" t="s">
        <v>1831</v>
      </c>
      <c r="B49" s="203">
        <v>5</v>
      </c>
      <c r="C49" s="203" t="s">
        <v>947</v>
      </c>
      <c r="D49" s="208">
        <v>15</v>
      </c>
    </row>
    <row r="50" spans="1:4" x14ac:dyDescent="0.25">
      <c r="A50" s="207" t="s">
        <v>1832</v>
      </c>
      <c r="B50" s="203">
        <v>5</v>
      </c>
      <c r="C50" s="203" t="s">
        <v>947</v>
      </c>
      <c r="D50" s="208">
        <v>8</v>
      </c>
    </row>
    <row r="51" spans="1:4" x14ac:dyDescent="0.25">
      <c r="A51" s="207" t="s">
        <v>1833</v>
      </c>
      <c r="B51" s="203">
        <v>5</v>
      </c>
      <c r="C51" s="203" t="s">
        <v>947</v>
      </c>
      <c r="D51" s="208">
        <v>2</v>
      </c>
    </row>
    <row r="52" spans="1:4" x14ac:dyDescent="0.25">
      <c r="A52" s="207" t="s">
        <v>1834</v>
      </c>
      <c r="B52" s="203">
        <v>6</v>
      </c>
      <c r="C52" s="203" t="s">
        <v>952</v>
      </c>
      <c r="D52" s="208">
        <v>50</v>
      </c>
    </row>
    <row r="53" spans="1:4" x14ac:dyDescent="0.25">
      <c r="A53" s="207" t="s">
        <v>1835</v>
      </c>
      <c r="B53" s="203">
        <v>6</v>
      </c>
      <c r="C53" s="203" t="s">
        <v>952</v>
      </c>
      <c r="D53" s="208">
        <v>40</v>
      </c>
    </row>
    <row r="54" spans="1:4" x14ac:dyDescent="0.25">
      <c r="A54" s="207" t="s">
        <v>1836</v>
      </c>
      <c r="B54" s="203">
        <v>6</v>
      </c>
      <c r="C54" s="203" t="s">
        <v>952</v>
      </c>
      <c r="D54" s="208">
        <v>15</v>
      </c>
    </row>
    <row r="55" spans="1:4" x14ac:dyDescent="0.25">
      <c r="A55" s="207" t="s">
        <v>1837</v>
      </c>
      <c r="B55" s="203">
        <v>7</v>
      </c>
      <c r="C55" s="203" t="s">
        <v>954</v>
      </c>
      <c r="D55" s="208">
        <v>3</v>
      </c>
    </row>
    <row r="56" spans="1:4" x14ac:dyDescent="0.25">
      <c r="A56" s="207" t="s">
        <v>1838</v>
      </c>
      <c r="B56" s="203">
        <v>7</v>
      </c>
      <c r="C56" s="203" t="s">
        <v>954</v>
      </c>
      <c r="D56" s="208">
        <v>3</v>
      </c>
    </row>
    <row r="57" spans="1:4" x14ac:dyDescent="0.25">
      <c r="A57" s="207" t="s">
        <v>1839</v>
      </c>
      <c r="B57" s="203">
        <v>7</v>
      </c>
      <c r="C57" s="203" t="s">
        <v>954</v>
      </c>
      <c r="D57" s="208">
        <v>3</v>
      </c>
    </row>
    <row r="58" spans="1:4" x14ac:dyDescent="0.25">
      <c r="A58" s="207" t="s">
        <v>1840</v>
      </c>
      <c r="B58" s="203">
        <v>8</v>
      </c>
      <c r="C58" s="203" t="s">
        <v>986</v>
      </c>
      <c r="D58" s="208">
        <v>60</v>
      </c>
    </row>
    <row r="59" spans="1:4" x14ac:dyDescent="0.25">
      <c r="A59" s="207" t="s">
        <v>1841</v>
      </c>
      <c r="B59" s="203">
        <v>8</v>
      </c>
      <c r="C59" s="203" t="s">
        <v>986</v>
      </c>
      <c r="D59" s="208">
        <v>25</v>
      </c>
    </row>
    <row r="60" spans="1:4" x14ac:dyDescent="0.25">
      <c r="A60" s="207" t="s">
        <v>1842</v>
      </c>
      <c r="B60" s="203">
        <v>8</v>
      </c>
      <c r="C60" s="203" t="s">
        <v>986</v>
      </c>
      <c r="D60" s="208">
        <v>10</v>
      </c>
    </row>
    <row r="61" spans="1:4" x14ac:dyDescent="0.25">
      <c r="A61" s="207" t="s">
        <v>1843</v>
      </c>
      <c r="B61" s="203">
        <v>9</v>
      </c>
      <c r="C61" s="203" t="s">
        <v>980</v>
      </c>
      <c r="D61" s="208">
        <v>15</v>
      </c>
    </row>
    <row r="62" spans="1:4" x14ac:dyDescent="0.25">
      <c r="A62" s="207" t="s">
        <v>1844</v>
      </c>
      <c r="B62" s="203">
        <v>9</v>
      </c>
      <c r="C62" s="203" t="s">
        <v>980</v>
      </c>
      <c r="D62" s="208">
        <v>10</v>
      </c>
    </row>
    <row r="63" spans="1:4" x14ac:dyDescent="0.25">
      <c r="A63" s="207" t="s">
        <v>1845</v>
      </c>
      <c r="B63" s="203">
        <v>10</v>
      </c>
      <c r="C63" s="203" t="s">
        <v>971</v>
      </c>
      <c r="D63" s="208">
        <v>30</v>
      </c>
    </row>
    <row r="64" spans="1:4" x14ac:dyDescent="0.25">
      <c r="A64" s="207" t="s">
        <v>1846</v>
      </c>
      <c r="B64" s="203">
        <v>10</v>
      </c>
      <c r="C64" s="203" t="s">
        <v>971</v>
      </c>
      <c r="D64" s="208">
        <v>15</v>
      </c>
    </row>
    <row r="65" spans="1:4" x14ac:dyDescent="0.25">
      <c r="A65" s="207" t="s">
        <v>1847</v>
      </c>
      <c r="B65" s="203">
        <v>10</v>
      </c>
      <c r="C65" s="203" t="s">
        <v>971</v>
      </c>
      <c r="D65" s="208">
        <v>10</v>
      </c>
    </row>
    <row r="66" spans="1:4" x14ac:dyDescent="0.25">
      <c r="A66" s="207" t="s">
        <v>1848</v>
      </c>
      <c r="B66" s="203">
        <v>4</v>
      </c>
      <c r="C66" s="203" t="s">
        <v>984</v>
      </c>
      <c r="D66" s="208">
        <v>2</v>
      </c>
    </row>
    <row r="67" spans="1:4" x14ac:dyDescent="0.25">
      <c r="A67" s="207" t="s">
        <v>1849</v>
      </c>
      <c r="B67" s="203">
        <v>4</v>
      </c>
      <c r="C67" s="203" t="s">
        <v>984</v>
      </c>
      <c r="D67" s="208">
        <v>1</v>
      </c>
    </row>
    <row r="68" spans="1:4" x14ac:dyDescent="0.25">
      <c r="A68" s="207" t="s">
        <v>1850</v>
      </c>
      <c r="B68" s="203">
        <v>11</v>
      </c>
      <c r="C68" s="203" t="s">
        <v>958</v>
      </c>
      <c r="D68" s="208">
        <v>9</v>
      </c>
    </row>
    <row r="69" spans="1:4" x14ac:dyDescent="0.25">
      <c r="A69" s="207" t="s">
        <v>1851</v>
      </c>
      <c r="B69" s="203">
        <v>11</v>
      </c>
      <c r="C69" s="203" t="s">
        <v>958</v>
      </c>
      <c r="D69" s="208">
        <v>3</v>
      </c>
    </row>
    <row r="70" spans="1:4" x14ac:dyDescent="0.25">
      <c r="A70" s="207" t="s">
        <v>1852</v>
      </c>
      <c r="B70" s="203">
        <v>4</v>
      </c>
      <c r="C70" s="203" t="s">
        <v>984</v>
      </c>
      <c r="D70" s="208">
        <v>3</v>
      </c>
    </row>
    <row r="71" spans="1:4" x14ac:dyDescent="0.25">
      <c r="A71" s="207" t="s">
        <v>1853</v>
      </c>
      <c r="B71" s="203">
        <v>4</v>
      </c>
      <c r="C71" s="203" t="s">
        <v>984</v>
      </c>
      <c r="D71" s="208">
        <v>3</v>
      </c>
    </row>
    <row r="72" spans="1:4" x14ac:dyDescent="0.25">
      <c r="A72" s="207" t="s">
        <v>1854</v>
      </c>
      <c r="B72" s="203">
        <v>5</v>
      </c>
      <c r="C72" s="203" t="s">
        <v>947</v>
      </c>
      <c r="D72" s="208">
        <v>6</v>
      </c>
    </row>
    <row r="73" spans="1:4" x14ac:dyDescent="0.25">
      <c r="A73" s="207" t="s">
        <v>1855</v>
      </c>
      <c r="B73" s="203">
        <v>5</v>
      </c>
      <c r="C73" s="203" t="s">
        <v>947</v>
      </c>
      <c r="D73" s="208">
        <v>3</v>
      </c>
    </row>
    <row r="74" spans="1:4" x14ac:dyDescent="0.25">
      <c r="A74" s="207" t="s">
        <v>1856</v>
      </c>
      <c r="B74" s="203">
        <v>4</v>
      </c>
      <c r="C74" s="203" t="s">
        <v>984</v>
      </c>
      <c r="D74" s="208">
        <v>2</v>
      </c>
    </row>
    <row r="75" spans="1:4" x14ac:dyDescent="0.25">
      <c r="A75" s="207" t="s">
        <v>1857</v>
      </c>
      <c r="B75" s="209">
        <v>5</v>
      </c>
      <c r="C75" s="209" t="s">
        <v>947</v>
      </c>
      <c r="D75" s="208">
        <v>4</v>
      </c>
    </row>
    <row r="76" spans="1:4" x14ac:dyDescent="0.25">
      <c r="A76" s="207" t="s">
        <v>1858</v>
      </c>
      <c r="B76" s="203">
        <v>5</v>
      </c>
      <c r="C76" s="203" t="s">
        <v>947</v>
      </c>
      <c r="D76" s="208">
        <v>1</v>
      </c>
    </row>
    <row r="77" spans="1:4" x14ac:dyDescent="0.25">
      <c r="A77" s="207" t="s">
        <v>1859</v>
      </c>
      <c r="B77" s="203">
        <v>5</v>
      </c>
      <c r="C77" s="203" t="s">
        <v>947</v>
      </c>
      <c r="D77" s="208">
        <v>5</v>
      </c>
    </row>
    <row r="78" spans="1:4" x14ac:dyDescent="0.25">
      <c r="A78" s="207" t="s">
        <v>1860</v>
      </c>
      <c r="B78" s="203">
        <v>7</v>
      </c>
      <c r="C78" s="203" t="s">
        <v>954</v>
      </c>
      <c r="D78" s="208">
        <v>4</v>
      </c>
    </row>
    <row r="79" spans="1:4" x14ac:dyDescent="0.25">
      <c r="A79" s="207" t="s">
        <v>1861</v>
      </c>
      <c r="B79" s="209">
        <v>10</v>
      </c>
      <c r="C79" s="209" t="s">
        <v>971</v>
      </c>
      <c r="D79" s="208">
        <v>10</v>
      </c>
    </row>
    <row r="80" spans="1:4" x14ac:dyDescent="0.25">
      <c r="A80" s="207" t="s">
        <v>1862</v>
      </c>
      <c r="B80" s="203">
        <v>10</v>
      </c>
      <c r="C80" s="203" t="s">
        <v>971</v>
      </c>
      <c r="D80" s="208">
        <v>4</v>
      </c>
    </row>
    <row r="81" spans="1:4" x14ac:dyDescent="0.25">
      <c r="A81" s="207" t="s">
        <v>1863</v>
      </c>
      <c r="B81" s="203">
        <v>10</v>
      </c>
      <c r="C81" s="203" t="s">
        <v>971</v>
      </c>
      <c r="D81" s="208">
        <v>4</v>
      </c>
    </row>
    <row r="82" spans="1:4" x14ac:dyDescent="0.25">
      <c r="A82" s="207" t="s">
        <v>1864</v>
      </c>
      <c r="B82" s="203">
        <v>10</v>
      </c>
      <c r="C82" s="203" t="s">
        <v>971</v>
      </c>
      <c r="D82" s="208">
        <v>1</v>
      </c>
    </row>
    <row r="83" spans="1:4" x14ac:dyDescent="0.25">
      <c r="A83" s="207" t="s">
        <v>1865</v>
      </c>
      <c r="B83" s="209">
        <v>5</v>
      </c>
      <c r="C83" s="209" t="s">
        <v>947</v>
      </c>
      <c r="D83" s="208">
        <v>3</v>
      </c>
    </row>
    <row r="84" spans="1:4" x14ac:dyDescent="0.25">
      <c r="A84" s="207" t="s">
        <v>1866</v>
      </c>
      <c r="B84" s="203">
        <v>5</v>
      </c>
      <c r="C84" s="203" t="s">
        <v>947</v>
      </c>
      <c r="D84" s="208">
        <v>3</v>
      </c>
    </row>
    <row r="85" spans="1:4" x14ac:dyDescent="0.25">
      <c r="A85" s="207" t="s">
        <v>1867</v>
      </c>
      <c r="B85" s="203">
        <v>5</v>
      </c>
      <c r="C85" s="203" t="s">
        <v>947</v>
      </c>
      <c r="D85" s="208">
        <v>7</v>
      </c>
    </row>
    <row r="86" spans="1:4" x14ac:dyDescent="0.25">
      <c r="A86" s="207" t="s">
        <v>1868</v>
      </c>
      <c r="B86" s="203">
        <v>5</v>
      </c>
      <c r="C86" s="203" t="s">
        <v>947</v>
      </c>
      <c r="D86" s="208">
        <v>2</v>
      </c>
    </row>
    <row r="87" spans="1:4" x14ac:dyDescent="0.25">
      <c r="A87" s="207" t="s">
        <v>1869</v>
      </c>
      <c r="B87" s="209">
        <v>9</v>
      </c>
      <c r="C87" s="209" t="s">
        <v>980</v>
      </c>
      <c r="D87" s="208">
        <v>2</v>
      </c>
    </row>
    <row r="88" spans="1:4" x14ac:dyDescent="0.25">
      <c r="A88" s="207" t="s">
        <v>1870</v>
      </c>
      <c r="B88" s="203">
        <v>4</v>
      </c>
      <c r="C88" s="203" t="s">
        <v>984</v>
      </c>
      <c r="D88" s="208">
        <v>1</v>
      </c>
    </row>
    <row r="89" spans="1:4" ht="15.75" thickBot="1" x14ac:dyDescent="0.3">
      <c r="A89" s="210" t="s">
        <v>1871</v>
      </c>
      <c r="B89" s="209">
        <v>4</v>
      </c>
      <c r="C89" s="209" t="s">
        <v>984</v>
      </c>
      <c r="D89" s="211">
        <v>1</v>
      </c>
    </row>
    <row r="90" spans="1:4" x14ac:dyDescent="0.25">
      <c r="D90" s="212">
        <f>SUM(D7:D89)</f>
        <v>475</v>
      </c>
    </row>
    <row r="91" spans="1:4" x14ac:dyDescent="0.25">
      <c r="D91" s="212"/>
    </row>
    <row r="92" spans="1:4" x14ac:dyDescent="0.25">
      <c r="A92" s="191" t="s">
        <v>1784</v>
      </c>
      <c r="B92" s="191"/>
      <c r="C92" s="191"/>
      <c r="D92" s="191"/>
    </row>
    <row r="93" spans="1:4" x14ac:dyDescent="0.25">
      <c r="A93" s="191" t="s">
        <v>1785</v>
      </c>
      <c r="B93" s="191"/>
      <c r="C93" s="191"/>
      <c r="D93" s="191"/>
    </row>
    <row r="94" spans="1:4" x14ac:dyDescent="0.25">
      <c r="A94" s="191" t="s">
        <v>1872</v>
      </c>
      <c r="B94" s="191"/>
      <c r="C94" s="191"/>
      <c r="D94" s="191"/>
    </row>
    <row r="95" spans="1:4" x14ac:dyDescent="0.25">
      <c r="A95" s="213" t="s">
        <v>1078</v>
      </c>
      <c r="B95" s="214" t="s">
        <v>1079</v>
      </c>
      <c r="C95" s="214" t="s">
        <v>1080</v>
      </c>
      <c r="D95" s="215" t="s">
        <v>1787</v>
      </c>
    </row>
    <row r="96" spans="1:4" ht="27" customHeight="1" x14ac:dyDescent="0.25">
      <c r="A96" s="216"/>
      <c r="B96" s="217"/>
      <c r="C96" s="217"/>
      <c r="D96" s="218"/>
    </row>
    <row r="97" spans="1:4" ht="56.45" customHeight="1" x14ac:dyDescent="0.25">
      <c r="A97" s="219"/>
      <c r="B97" s="220"/>
      <c r="C97" s="220"/>
      <c r="D97" s="221"/>
    </row>
    <row r="98" spans="1:4" x14ac:dyDescent="0.25">
      <c r="A98" s="207" t="s">
        <v>1873</v>
      </c>
      <c r="B98" s="222">
        <v>6</v>
      </c>
      <c r="C98" s="203" t="s">
        <v>952</v>
      </c>
      <c r="D98" s="208">
        <v>31</v>
      </c>
    </row>
    <row r="99" spans="1:4" x14ac:dyDescent="0.25">
      <c r="A99" s="207" t="s">
        <v>1874</v>
      </c>
      <c r="B99" s="222">
        <v>6</v>
      </c>
      <c r="C99" s="203" t="s">
        <v>952</v>
      </c>
      <c r="D99" s="208">
        <v>20</v>
      </c>
    </row>
    <row r="100" spans="1:4" ht="25.5" x14ac:dyDescent="0.25">
      <c r="A100" s="207" t="s">
        <v>1875</v>
      </c>
      <c r="B100" s="223">
        <v>3</v>
      </c>
      <c r="C100" s="203" t="s">
        <v>1796</v>
      </c>
      <c r="D100" s="208">
        <v>1</v>
      </c>
    </row>
    <row r="101" spans="1:4" x14ac:dyDescent="0.25">
      <c r="A101" s="207" t="s">
        <v>1876</v>
      </c>
      <c r="B101" s="223">
        <v>4</v>
      </c>
      <c r="C101" s="203" t="s">
        <v>984</v>
      </c>
      <c r="D101" s="208">
        <v>3</v>
      </c>
    </row>
    <row r="102" spans="1:4" x14ac:dyDescent="0.25">
      <c r="A102" s="224" t="s">
        <v>1877</v>
      </c>
      <c r="B102" s="225">
        <v>5</v>
      </c>
      <c r="C102" s="203" t="s">
        <v>947</v>
      </c>
      <c r="D102" s="226">
        <v>2</v>
      </c>
    </row>
    <row r="103" spans="1:4" x14ac:dyDescent="0.25">
      <c r="A103" s="227" t="s">
        <v>1878</v>
      </c>
      <c r="B103" s="225">
        <v>5</v>
      </c>
      <c r="C103" s="203" t="s">
        <v>947</v>
      </c>
      <c r="D103" s="226">
        <v>2</v>
      </c>
    </row>
    <row r="104" spans="1:4" x14ac:dyDescent="0.25">
      <c r="A104" s="207" t="s">
        <v>1857</v>
      </c>
      <c r="B104" s="228">
        <v>5</v>
      </c>
      <c r="C104" s="203" t="s">
        <v>947</v>
      </c>
      <c r="D104" s="208">
        <v>2</v>
      </c>
    </row>
    <row r="105" spans="1:4" x14ac:dyDescent="0.25">
      <c r="A105" s="207" t="s">
        <v>1845</v>
      </c>
      <c r="B105" s="223">
        <v>10</v>
      </c>
      <c r="C105" s="203" t="s">
        <v>971</v>
      </c>
      <c r="D105" s="208">
        <v>5</v>
      </c>
    </row>
    <row r="106" spans="1:4" x14ac:dyDescent="0.25">
      <c r="D106" s="212">
        <f>SUM(D98:D105)</f>
        <v>66</v>
      </c>
    </row>
  </sheetData>
  <mergeCells count="14">
    <mergeCell ref="A92:D92"/>
    <mergeCell ref="A93:D93"/>
    <mergeCell ref="A94:D94"/>
    <mergeCell ref="A95:A97"/>
    <mergeCell ref="B95:B97"/>
    <mergeCell ref="C95:C97"/>
    <mergeCell ref="D95:D97"/>
    <mergeCell ref="A1:D1"/>
    <mergeCell ref="A2:D2"/>
    <mergeCell ref="A3:D3"/>
    <mergeCell ref="A4:A6"/>
    <mergeCell ref="B4:B6"/>
    <mergeCell ref="C4:C6"/>
    <mergeCell ref="D4:D6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02C0-A3AA-40C6-BCB8-9B061B47E490}">
  <dimension ref="A1:O105"/>
  <sheetViews>
    <sheetView topLeftCell="A87" workbookViewId="0">
      <selection activeCell="E107" sqref="E107"/>
    </sheetView>
  </sheetViews>
  <sheetFormatPr baseColWidth="10" defaultRowHeight="15" x14ac:dyDescent="0.25"/>
  <cols>
    <col min="1" max="1" width="42.140625" style="192" customWidth="1"/>
    <col min="2" max="2" width="5.140625" style="192" customWidth="1"/>
    <col min="3" max="3" width="5.5703125" style="192" customWidth="1"/>
    <col min="4" max="4" width="5.140625" style="192" customWidth="1"/>
    <col min="5" max="5" width="11.7109375" style="192" bestFit="1" customWidth="1"/>
    <col min="6" max="6" width="14.7109375" style="192" bestFit="1" customWidth="1"/>
    <col min="7" max="7" width="14.85546875" style="192" customWidth="1"/>
    <col min="8" max="8" width="14" style="192" customWidth="1"/>
    <col min="9" max="9" width="15.140625" style="192" customWidth="1"/>
    <col min="10" max="13" width="11.7109375" style="192" bestFit="1" customWidth="1"/>
    <col min="14" max="14" width="19.42578125" style="192" customWidth="1"/>
    <col min="15" max="15" width="13.7109375" style="192" bestFit="1" customWidth="1"/>
    <col min="16" max="16384" width="11.42578125" style="192"/>
  </cols>
  <sheetData>
    <row r="1" spans="1:15" x14ac:dyDescent="0.25">
      <c r="A1" s="191" t="s">
        <v>1784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25">
      <c r="A2" s="191" t="s">
        <v>1785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25">
      <c r="A3" s="191" t="s">
        <v>1786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x14ac:dyDescent="0.25">
      <c r="A4" s="193" t="s">
        <v>1078</v>
      </c>
      <c r="B4" s="194" t="s">
        <v>1079</v>
      </c>
      <c r="C4" s="194" t="s">
        <v>1080</v>
      </c>
      <c r="D4" s="195" t="s">
        <v>1787</v>
      </c>
      <c r="E4" s="229" t="s">
        <v>1081</v>
      </c>
      <c r="F4" s="229"/>
      <c r="G4" s="229"/>
      <c r="H4" s="229"/>
      <c r="I4" s="229"/>
      <c r="J4" s="229"/>
      <c r="K4" s="229"/>
      <c r="L4" s="229"/>
      <c r="M4" s="229"/>
      <c r="N4" s="229"/>
      <c r="O4" s="193" t="s">
        <v>1082</v>
      </c>
    </row>
    <row r="5" spans="1:15" ht="45.6" customHeight="1" x14ac:dyDescent="0.25">
      <c r="A5" s="196"/>
      <c r="B5" s="197"/>
      <c r="C5" s="197"/>
      <c r="D5" s="198"/>
      <c r="E5" s="230" t="s">
        <v>1083</v>
      </c>
      <c r="F5" s="231"/>
      <c r="G5" s="193" t="s">
        <v>1084</v>
      </c>
      <c r="H5" s="232" t="s">
        <v>1085</v>
      </c>
      <c r="I5" s="233"/>
      <c r="J5" s="193" t="s">
        <v>1086</v>
      </c>
      <c r="K5" s="193" t="s">
        <v>1087</v>
      </c>
      <c r="L5" s="193" t="s">
        <v>79</v>
      </c>
      <c r="M5" s="193" t="s">
        <v>1879</v>
      </c>
      <c r="N5" s="193" t="s">
        <v>1081</v>
      </c>
      <c r="O5" s="196"/>
    </row>
    <row r="6" spans="1:15" ht="39" thickBot="1" x14ac:dyDescent="0.3">
      <c r="A6" s="199"/>
      <c r="B6" s="200"/>
      <c r="C6" s="200"/>
      <c r="D6" s="201"/>
      <c r="E6" s="234" t="s">
        <v>1880</v>
      </c>
      <c r="F6" s="234" t="s">
        <v>1881</v>
      </c>
      <c r="G6" s="199"/>
      <c r="H6" s="234" t="s">
        <v>1882</v>
      </c>
      <c r="I6" s="234" t="s">
        <v>1883</v>
      </c>
      <c r="J6" s="199"/>
      <c r="K6" s="199"/>
      <c r="L6" s="199"/>
      <c r="M6" s="199"/>
      <c r="N6" s="199"/>
      <c r="O6" s="199"/>
    </row>
    <row r="7" spans="1:15" x14ac:dyDescent="0.25">
      <c r="A7" s="202" t="s">
        <v>1788</v>
      </c>
      <c r="B7" s="203">
        <v>1</v>
      </c>
      <c r="C7" s="203" t="s">
        <v>955</v>
      </c>
      <c r="D7" s="204">
        <v>1</v>
      </c>
      <c r="E7" s="235">
        <v>82017.19</v>
      </c>
      <c r="F7" s="236">
        <v>106394.99849999999</v>
      </c>
      <c r="G7" s="237">
        <v>0</v>
      </c>
      <c r="H7" s="237">
        <f>((((F7/2)/15)*14)*0.4)*2</f>
        <v>39720.799440000003</v>
      </c>
      <c r="I7" s="237">
        <f t="shared" ref="I7:I9" si="0">((F7/2)/15)*75</f>
        <v>265987.49624999997</v>
      </c>
      <c r="J7" s="237">
        <v>0</v>
      </c>
      <c r="K7" s="237">
        <v>0</v>
      </c>
      <c r="L7" s="237">
        <v>0</v>
      </c>
      <c r="M7" s="237">
        <v>0</v>
      </c>
      <c r="N7" s="237">
        <f t="shared" ref="N7:N9" si="1">F7</f>
        <v>106394.99849999999</v>
      </c>
      <c r="O7" s="237">
        <f>(N7*12)+H7+I7</f>
        <v>1582448.2776899999</v>
      </c>
    </row>
    <row r="8" spans="1:15" x14ac:dyDescent="0.25">
      <c r="A8" s="205" t="s">
        <v>1789</v>
      </c>
      <c r="B8" s="203">
        <v>1</v>
      </c>
      <c r="C8" s="203" t="s">
        <v>955</v>
      </c>
      <c r="D8" s="206">
        <v>1</v>
      </c>
      <c r="E8" s="238">
        <v>27697.9</v>
      </c>
      <c r="F8" s="238">
        <v>37648.696319999995</v>
      </c>
      <c r="G8" s="237">
        <v>0</v>
      </c>
      <c r="H8" s="237">
        <f t="shared" ref="H8:H71" si="2">((((F8/2)/15)*14)*0.4)*2</f>
        <v>14055.513292799998</v>
      </c>
      <c r="I8" s="237">
        <f t="shared" si="0"/>
        <v>94121.740799999985</v>
      </c>
      <c r="J8" s="237">
        <v>0</v>
      </c>
      <c r="K8" s="237">
        <v>0</v>
      </c>
      <c r="L8" s="237">
        <v>0</v>
      </c>
      <c r="M8" s="237">
        <v>0</v>
      </c>
      <c r="N8" s="237">
        <f t="shared" si="1"/>
        <v>37648.696319999995</v>
      </c>
      <c r="O8" s="237">
        <f t="shared" ref="O8:O71" si="3">(N8*12)+H8+I8</f>
        <v>559961.60993279994</v>
      </c>
    </row>
    <row r="9" spans="1:15" x14ac:dyDescent="0.25">
      <c r="A9" s="205" t="s">
        <v>1790</v>
      </c>
      <c r="B9" s="203">
        <v>1</v>
      </c>
      <c r="C9" s="203" t="s">
        <v>955</v>
      </c>
      <c r="D9" s="206">
        <v>6</v>
      </c>
      <c r="E9" s="238">
        <v>27697.9</v>
      </c>
      <c r="F9" s="238">
        <v>37648.696319999995</v>
      </c>
      <c r="G9" s="237">
        <v>0</v>
      </c>
      <c r="H9" s="237">
        <f t="shared" si="2"/>
        <v>14055.513292799998</v>
      </c>
      <c r="I9" s="237">
        <f t="shared" si="0"/>
        <v>94121.740799999985</v>
      </c>
      <c r="J9" s="237">
        <v>0</v>
      </c>
      <c r="K9" s="237">
        <v>0</v>
      </c>
      <c r="L9" s="237">
        <v>0</v>
      </c>
      <c r="M9" s="237">
        <v>0</v>
      </c>
      <c r="N9" s="237">
        <f t="shared" si="1"/>
        <v>37648.696319999995</v>
      </c>
      <c r="O9" s="237">
        <f t="shared" si="3"/>
        <v>559961.60993279994</v>
      </c>
    </row>
    <row r="10" spans="1:15" x14ac:dyDescent="0.25">
      <c r="A10" s="205" t="s">
        <v>1791</v>
      </c>
      <c r="B10" s="203">
        <v>2</v>
      </c>
      <c r="C10" s="203" t="s">
        <v>948</v>
      </c>
      <c r="D10" s="206">
        <v>1</v>
      </c>
      <c r="E10" s="238">
        <v>36850.61</v>
      </c>
      <c r="F10" s="238">
        <v>68310</v>
      </c>
      <c r="G10" s="237">
        <v>0</v>
      </c>
      <c r="H10" s="237">
        <f t="shared" si="2"/>
        <v>25502.400000000001</v>
      </c>
      <c r="I10" s="237">
        <f>((F10/2)/15)*75</f>
        <v>170775</v>
      </c>
      <c r="J10" s="237">
        <v>0</v>
      </c>
      <c r="K10" s="237">
        <v>0</v>
      </c>
      <c r="L10" s="237">
        <v>0</v>
      </c>
      <c r="M10" s="237">
        <v>0</v>
      </c>
      <c r="N10" s="237">
        <f>F10</f>
        <v>68310</v>
      </c>
      <c r="O10" s="237">
        <f t="shared" si="3"/>
        <v>1015997.4</v>
      </c>
    </row>
    <row r="11" spans="1:15" x14ac:dyDescent="0.25">
      <c r="A11" s="205" t="s">
        <v>1792</v>
      </c>
      <c r="B11" s="203">
        <v>2</v>
      </c>
      <c r="C11" s="203" t="s">
        <v>948</v>
      </c>
      <c r="D11" s="206">
        <v>1</v>
      </c>
      <c r="E11" s="238">
        <v>59000</v>
      </c>
      <c r="F11" s="238">
        <v>81101.593980000005</v>
      </c>
      <c r="G11" s="237">
        <v>0</v>
      </c>
      <c r="H11" s="237">
        <f t="shared" si="2"/>
        <v>30277.928419200005</v>
      </c>
      <c r="I11" s="237">
        <f t="shared" ref="I11:I74" si="4">((F11/2)/15)*75</f>
        <v>202753.98495000004</v>
      </c>
      <c r="J11" s="237">
        <v>0</v>
      </c>
      <c r="K11" s="237">
        <v>0</v>
      </c>
      <c r="L11" s="237">
        <v>0</v>
      </c>
      <c r="M11" s="237">
        <v>0</v>
      </c>
      <c r="N11" s="237">
        <f t="shared" ref="N11:N74" si="5">F11</f>
        <v>81101.593980000005</v>
      </c>
      <c r="O11" s="237">
        <f t="shared" si="3"/>
        <v>1206251.0411292</v>
      </c>
    </row>
    <row r="12" spans="1:15" x14ac:dyDescent="0.25">
      <c r="A12" s="205" t="s">
        <v>1793</v>
      </c>
      <c r="B12" s="203">
        <v>2</v>
      </c>
      <c r="C12" s="203" t="s">
        <v>948</v>
      </c>
      <c r="D12" s="206">
        <v>1</v>
      </c>
      <c r="E12" s="238">
        <v>36850.61</v>
      </c>
      <c r="F12" s="238">
        <v>68310</v>
      </c>
      <c r="G12" s="237">
        <v>0</v>
      </c>
      <c r="H12" s="237">
        <f t="shared" si="2"/>
        <v>25502.400000000001</v>
      </c>
      <c r="I12" s="237">
        <f t="shared" si="4"/>
        <v>170775</v>
      </c>
      <c r="J12" s="237">
        <v>0</v>
      </c>
      <c r="K12" s="237">
        <v>0</v>
      </c>
      <c r="L12" s="237">
        <v>0</v>
      </c>
      <c r="M12" s="237">
        <v>0</v>
      </c>
      <c r="N12" s="237">
        <f t="shared" si="5"/>
        <v>68310</v>
      </c>
      <c r="O12" s="237">
        <f t="shared" si="3"/>
        <v>1015997.4</v>
      </c>
    </row>
    <row r="13" spans="1:15" x14ac:dyDescent="0.25">
      <c r="A13" s="207" t="s">
        <v>1794</v>
      </c>
      <c r="B13" s="203">
        <v>4</v>
      </c>
      <c r="C13" s="203" t="s">
        <v>984</v>
      </c>
      <c r="D13" s="208">
        <v>1</v>
      </c>
      <c r="E13" s="238">
        <v>34000</v>
      </c>
      <c r="F13" s="238">
        <v>50388.163560000001</v>
      </c>
      <c r="G13" s="237">
        <v>0</v>
      </c>
      <c r="H13" s="237">
        <f t="shared" si="2"/>
        <v>18811.581062400001</v>
      </c>
      <c r="I13" s="237">
        <f t="shared" si="4"/>
        <v>125970.40889999999</v>
      </c>
      <c r="J13" s="237">
        <v>0</v>
      </c>
      <c r="K13" s="237">
        <v>0</v>
      </c>
      <c r="L13" s="237">
        <v>0</v>
      </c>
      <c r="M13" s="237">
        <v>0</v>
      </c>
      <c r="N13" s="237">
        <f t="shared" si="5"/>
        <v>50388.163560000001</v>
      </c>
      <c r="O13" s="237">
        <f t="shared" si="3"/>
        <v>749439.95268240001</v>
      </c>
    </row>
    <row r="14" spans="1:15" x14ac:dyDescent="0.25">
      <c r="A14" s="207" t="s">
        <v>1795</v>
      </c>
      <c r="B14" s="203">
        <v>3</v>
      </c>
      <c r="C14" s="203" t="s">
        <v>1796</v>
      </c>
      <c r="D14" s="208">
        <v>1</v>
      </c>
      <c r="E14" s="238">
        <v>39665.64</v>
      </c>
      <c r="F14" s="238">
        <v>60857.999999999993</v>
      </c>
      <c r="G14" s="237">
        <v>0</v>
      </c>
      <c r="H14" s="237">
        <f t="shared" si="2"/>
        <v>22720.319999999996</v>
      </c>
      <c r="I14" s="237">
        <f t="shared" si="4"/>
        <v>152144.99999999997</v>
      </c>
      <c r="J14" s="237">
        <v>0</v>
      </c>
      <c r="K14" s="237">
        <v>0</v>
      </c>
      <c r="L14" s="237">
        <v>0</v>
      </c>
      <c r="M14" s="237">
        <v>0</v>
      </c>
      <c r="N14" s="237">
        <f t="shared" si="5"/>
        <v>60857.999999999993</v>
      </c>
      <c r="O14" s="237">
        <f t="shared" si="3"/>
        <v>905161.31999999983</v>
      </c>
    </row>
    <row r="15" spans="1:15" x14ac:dyDescent="0.25">
      <c r="A15" s="207" t="s">
        <v>1797</v>
      </c>
      <c r="B15" s="203">
        <v>4</v>
      </c>
      <c r="C15" s="203" t="s">
        <v>984</v>
      </c>
      <c r="D15" s="208">
        <v>1</v>
      </c>
      <c r="E15" s="238">
        <v>37666.5</v>
      </c>
      <c r="F15" s="238">
        <v>52163.999999999993</v>
      </c>
      <c r="G15" s="237">
        <v>0</v>
      </c>
      <c r="H15" s="237">
        <f t="shared" si="2"/>
        <v>19474.559999999998</v>
      </c>
      <c r="I15" s="237">
        <f t="shared" si="4"/>
        <v>130409.99999999999</v>
      </c>
      <c r="J15" s="237">
        <v>0</v>
      </c>
      <c r="K15" s="237">
        <v>0</v>
      </c>
      <c r="L15" s="237">
        <v>0</v>
      </c>
      <c r="M15" s="237">
        <v>0</v>
      </c>
      <c r="N15" s="237">
        <f t="shared" si="5"/>
        <v>52163.999999999993</v>
      </c>
      <c r="O15" s="237">
        <f t="shared" si="3"/>
        <v>775852.55999999982</v>
      </c>
    </row>
    <row r="16" spans="1:15" x14ac:dyDescent="0.25">
      <c r="A16" s="207" t="s">
        <v>1798</v>
      </c>
      <c r="B16" s="203">
        <v>3</v>
      </c>
      <c r="C16" s="203" t="s">
        <v>982</v>
      </c>
      <c r="D16" s="208">
        <v>1</v>
      </c>
      <c r="E16" s="238">
        <v>24000</v>
      </c>
      <c r="F16" s="238">
        <v>39670.076160000004</v>
      </c>
      <c r="G16" s="237">
        <v>0</v>
      </c>
      <c r="H16" s="237">
        <f t="shared" si="2"/>
        <v>14810.161766400002</v>
      </c>
      <c r="I16" s="237">
        <f t="shared" si="4"/>
        <v>99175.190400000007</v>
      </c>
      <c r="J16" s="237">
        <v>0</v>
      </c>
      <c r="K16" s="237">
        <v>0</v>
      </c>
      <c r="L16" s="237">
        <v>0</v>
      </c>
      <c r="M16" s="237">
        <v>0</v>
      </c>
      <c r="N16" s="237">
        <f t="shared" si="5"/>
        <v>39670.076160000004</v>
      </c>
      <c r="O16" s="237">
        <f t="shared" si="3"/>
        <v>590026.26608640002</v>
      </c>
    </row>
    <row r="17" spans="1:15" x14ac:dyDescent="0.25">
      <c r="A17" s="207" t="s">
        <v>1799</v>
      </c>
      <c r="B17" s="203">
        <v>3</v>
      </c>
      <c r="C17" s="203" t="s">
        <v>982</v>
      </c>
      <c r="D17" s="208">
        <v>1</v>
      </c>
      <c r="E17" s="238">
        <v>24000</v>
      </c>
      <c r="F17" s="238">
        <v>39670.076160000004</v>
      </c>
      <c r="G17" s="237">
        <v>0</v>
      </c>
      <c r="H17" s="237">
        <f t="shared" si="2"/>
        <v>14810.161766400002</v>
      </c>
      <c r="I17" s="237">
        <f t="shared" si="4"/>
        <v>99175.190400000007</v>
      </c>
      <c r="J17" s="237">
        <v>0</v>
      </c>
      <c r="K17" s="237">
        <v>0</v>
      </c>
      <c r="L17" s="237">
        <v>0</v>
      </c>
      <c r="M17" s="237">
        <v>0</v>
      </c>
      <c r="N17" s="237">
        <f t="shared" si="5"/>
        <v>39670.076160000004</v>
      </c>
      <c r="O17" s="237">
        <f t="shared" si="3"/>
        <v>590026.26608640002</v>
      </c>
    </row>
    <row r="18" spans="1:15" x14ac:dyDescent="0.25">
      <c r="A18" s="207" t="s">
        <v>1800</v>
      </c>
      <c r="B18" s="203">
        <v>3</v>
      </c>
      <c r="C18" s="203" t="s">
        <v>982</v>
      </c>
      <c r="D18" s="208">
        <v>1</v>
      </c>
      <c r="E18" s="238">
        <v>45000</v>
      </c>
      <c r="F18" s="238">
        <v>61998.044220000003</v>
      </c>
      <c r="G18" s="237">
        <v>0</v>
      </c>
      <c r="H18" s="237">
        <f t="shared" si="2"/>
        <v>23145.936508800005</v>
      </c>
      <c r="I18" s="237">
        <f t="shared" si="4"/>
        <v>154995.11055000001</v>
      </c>
      <c r="J18" s="237">
        <v>0</v>
      </c>
      <c r="K18" s="237">
        <v>0</v>
      </c>
      <c r="L18" s="237">
        <v>0</v>
      </c>
      <c r="M18" s="237">
        <v>0</v>
      </c>
      <c r="N18" s="237">
        <f t="shared" si="5"/>
        <v>61998.044220000003</v>
      </c>
      <c r="O18" s="237">
        <f t="shared" si="3"/>
        <v>922117.57769880001</v>
      </c>
    </row>
    <row r="19" spans="1:15" ht="25.5" x14ac:dyDescent="0.25">
      <c r="A19" s="207" t="s">
        <v>1801</v>
      </c>
      <c r="B19" s="203">
        <v>4</v>
      </c>
      <c r="C19" s="203" t="s">
        <v>984</v>
      </c>
      <c r="D19" s="208">
        <v>1</v>
      </c>
      <c r="E19" s="238">
        <v>37000</v>
      </c>
      <c r="F19" s="238">
        <v>54191.192399999993</v>
      </c>
      <c r="G19" s="237">
        <v>0</v>
      </c>
      <c r="H19" s="237">
        <f t="shared" si="2"/>
        <v>20231.378496000001</v>
      </c>
      <c r="I19" s="237">
        <f t="shared" si="4"/>
        <v>135477.981</v>
      </c>
      <c r="J19" s="237">
        <v>0</v>
      </c>
      <c r="K19" s="237">
        <v>0</v>
      </c>
      <c r="L19" s="237">
        <v>0</v>
      </c>
      <c r="M19" s="237">
        <v>0</v>
      </c>
      <c r="N19" s="237">
        <f t="shared" si="5"/>
        <v>54191.192399999993</v>
      </c>
      <c r="O19" s="237">
        <f t="shared" si="3"/>
        <v>806003.66829599987</v>
      </c>
    </row>
    <row r="20" spans="1:15" x14ac:dyDescent="0.25">
      <c r="A20" s="207" t="s">
        <v>1802</v>
      </c>
      <c r="B20" s="203">
        <v>3</v>
      </c>
      <c r="C20" s="203" t="s">
        <v>982</v>
      </c>
      <c r="D20" s="208">
        <v>2</v>
      </c>
      <c r="E20" s="238">
        <v>9906.4</v>
      </c>
      <c r="F20" s="238">
        <v>50388.163560000001</v>
      </c>
      <c r="G20" s="237">
        <v>0</v>
      </c>
      <c r="H20" s="237">
        <f t="shared" si="2"/>
        <v>18811.581062400001</v>
      </c>
      <c r="I20" s="237">
        <f t="shared" si="4"/>
        <v>125970.40889999999</v>
      </c>
      <c r="J20" s="237">
        <v>0</v>
      </c>
      <c r="K20" s="237">
        <v>0</v>
      </c>
      <c r="L20" s="237">
        <v>0</v>
      </c>
      <c r="M20" s="237">
        <v>0</v>
      </c>
      <c r="N20" s="237">
        <f t="shared" si="5"/>
        <v>50388.163560000001</v>
      </c>
      <c r="O20" s="237">
        <f t="shared" si="3"/>
        <v>749439.95268240001</v>
      </c>
    </row>
    <row r="21" spans="1:15" ht="25.5" x14ac:dyDescent="0.25">
      <c r="A21" s="207" t="s">
        <v>1803</v>
      </c>
      <c r="B21" s="203">
        <v>3</v>
      </c>
      <c r="C21" s="203" t="s">
        <v>982</v>
      </c>
      <c r="D21" s="208">
        <v>1</v>
      </c>
      <c r="E21" s="238">
        <v>32000</v>
      </c>
      <c r="F21" s="238">
        <v>46815.463619999995</v>
      </c>
      <c r="G21" s="237">
        <v>0</v>
      </c>
      <c r="H21" s="237">
        <f t="shared" si="2"/>
        <v>17477.773084799999</v>
      </c>
      <c r="I21" s="237">
        <f t="shared" si="4"/>
        <v>117038.65904999999</v>
      </c>
      <c r="J21" s="237">
        <v>0</v>
      </c>
      <c r="K21" s="237">
        <v>0</v>
      </c>
      <c r="L21" s="237">
        <v>0</v>
      </c>
      <c r="M21" s="237">
        <v>0</v>
      </c>
      <c r="N21" s="237">
        <f t="shared" si="5"/>
        <v>46815.463619999995</v>
      </c>
      <c r="O21" s="237">
        <f t="shared" si="3"/>
        <v>696301.99557479995</v>
      </c>
    </row>
    <row r="22" spans="1:15" x14ac:dyDescent="0.25">
      <c r="A22" s="207" t="s">
        <v>1804</v>
      </c>
      <c r="B22" s="203">
        <v>3</v>
      </c>
      <c r="C22" s="203" t="s">
        <v>982</v>
      </c>
      <c r="D22" s="208">
        <v>1</v>
      </c>
      <c r="E22" s="238">
        <v>18701.099999999999</v>
      </c>
      <c r="F22" s="238">
        <v>46815.463619999995</v>
      </c>
      <c r="G22" s="237">
        <v>0</v>
      </c>
      <c r="H22" s="237">
        <f t="shared" si="2"/>
        <v>17477.773084799999</v>
      </c>
      <c r="I22" s="237">
        <f t="shared" si="4"/>
        <v>117038.65904999999</v>
      </c>
      <c r="J22" s="237">
        <v>0</v>
      </c>
      <c r="K22" s="237">
        <v>0</v>
      </c>
      <c r="L22" s="237">
        <v>0</v>
      </c>
      <c r="M22" s="237">
        <v>0</v>
      </c>
      <c r="N22" s="237">
        <f t="shared" si="5"/>
        <v>46815.463619999995</v>
      </c>
      <c r="O22" s="237">
        <f t="shared" si="3"/>
        <v>696301.99557479995</v>
      </c>
    </row>
    <row r="23" spans="1:15" x14ac:dyDescent="0.25">
      <c r="A23" s="207" t="s">
        <v>1805</v>
      </c>
      <c r="B23" s="203">
        <v>4</v>
      </c>
      <c r="C23" s="203" t="s">
        <v>984</v>
      </c>
      <c r="D23" s="208">
        <v>1</v>
      </c>
      <c r="E23" s="238">
        <v>18000</v>
      </c>
      <c r="F23" s="238">
        <v>23225.399999999998</v>
      </c>
      <c r="G23" s="237">
        <v>0</v>
      </c>
      <c r="H23" s="237">
        <f t="shared" si="2"/>
        <v>8670.8159999999989</v>
      </c>
      <c r="I23" s="237">
        <f t="shared" si="4"/>
        <v>58063.499999999993</v>
      </c>
      <c r="J23" s="237">
        <v>0</v>
      </c>
      <c r="K23" s="237">
        <v>0</v>
      </c>
      <c r="L23" s="237">
        <v>0</v>
      </c>
      <c r="M23" s="237">
        <v>0</v>
      </c>
      <c r="N23" s="237">
        <f t="shared" si="5"/>
        <v>23225.399999999998</v>
      </c>
      <c r="O23" s="237">
        <f t="shared" si="3"/>
        <v>345439.11599999998</v>
      </c>
    </row>
    <row r="24" spans="1:15" ht="25.5" x14ac:dyDescent="0.25">
      <c r="A24" s="207" t="s">
        <v>1806</v>
      </c>
      <c r="B24" s="203">
        <v>3</v>
      </c>
      <c r="C24" s="203" t="s">
        <v>982</v>
      </c>
      <c r="D24" s="208">
        <v>1</v>
      </c>
      <c r="E24" s="238">
        <v>21266.080000000002</v>
      </c>
      <c r="F24" s="238">
        <v>46815.463619999995</v>
      </c>
      <c r="G24" s="237">
        <v>0</v>
      </c>
      <c r="H24" s="237">
        <f t="shared" si="2"/>
        <v>17477.773084799999</v>
      </c>
      <c r="I24" s="237">
        <f t="shared" si="4"/>
        <v>117038.65904999999</v>
      </c>
      <c r="J24" s="237">
        <v>0</v>
      </c>
      <c r="K24" s="237">
        <v>0</v>
      </c>
      <c r="L24" s="237">
        <v>0</v>
      </c>
      <c r="M24" s="237">
        <v>0</v>
      </c>
      <c r="N24" s="237">
        <f t="shared" si="5"/>
        <v>46815.463619999995</v>
      </c>
      <c r="O24" s="237">
        <f t="shared" si="3"/>
        <v>696301.99557479995</v>
      </c>
    </row>
    <row r="25" spans="1:15" ht="25.5" x14ac:dyDescent="0.25">
      <c r="A25" s="207" t="s">
        <v>1807</v>
      </c>
      <c r="B25" s="203">
        <v>4</v>
      </c>
      <c r="C25" s="203" t="s">
        <v>984</v>
      </c>
      <c r="D25" s="208">
        <v>1</v>
      </c>
      <c r="E25" s="238">
        <v>18722.86</v>
      </c>
      <c r="F25" s="238">
        <v>26081.999999999996</v>
      </c>
      <c r="G25" s="237">
        <v>0</v>
      </c>
      <c r="H25" s="237">
        <f t="shared" si="2"/>
        <v>9737.2799999999988</v>
      </c>
      <c r="I25" s="237">
        <f t="shared" si="4"/>
        <v>65204.999999999993</v>
      </c>
      <c r="J25" s="237">
        <v>0</v>
      </c>
      <c r="K25" s="237">
        <v>0</v>
      </c>
      <c r="L25" s="237">
        <v>0</v>
      </c>
      <c r="M25" s="237">
        <v>0</v>
      </c>
      <c r="N25" s="237">
        <f t="shared" si="5"/>
        <v>26081.999999999996</v>
      </c>
      <c r="O25" s="237">
        <f t="shared" si="3"/>
        <v>387926.27999999991</v>
      </c>
    </row>
    <row r="26" spans="1:15" x14ac:dyDescent="0.25">
      <c r="A26" s="207" t="s">
        <v>1808</v>
      </c>
      <c r="B26" s="203">
        <v>3</v>
      </c>
      <c r="C26" s="203" t="s">
        <v>982</v>
      </c>
      <c r="D26" s="208">
        <v>1</v>
      </c>
      <c r="E26" s="238">
        <v>39665.64</v>
      </c>
      <c r="F26" s="238">
        <v>50921.999999999993</v>
      </c>
      <c r="G26" s="237">
        <v>0</v>
      </c>
      <c r="H26" s="237">
        <f t="shared" si="2"/>
        <v>19010.88</v>
      </c>
      <c r="I26" s="237">
        <f t="shared" si="4"/>
        <v>127304.99999999999</v>
      </c>
      <c r="J26" s="237">
        <v>0</v>
      </c>
      <c r="K26" s="237">
        <v>0</v>
      </c>
      <c r="L26" s="237">
        <v>0</v>
      </c>
      <c r="M26" s="237">
        <v>0</v>
      </c>
      <c r="N26" s="237">
        <f t="shared" si="5"/>
        <v>50921.999999999993</v>
      </c>
      <c r="O26" s="237">
        <f t="shared" si="3"/>
        <v>757379.87999999989</v>
      </c>
    </row>
    <row r="27" spans="1:15" x14ac:dyDescent="0.25">
      <c r="A27" s="207" t="s">
        <v>1809</v>
      </c>
      <c r="B27" s="203">
        <v>4</v>
      </c>
      <c r="C27" s="203" t="s">
        <v>984</v>
      </c>
      <c r="D27" s="208">
        <v>1</v>
      </c>
      <c r="E27" s="238">
        <v>34266.92</v>
      </c>
      <c r="F27" s="238">
        <v>48437.999999999993</v>
      </c>
      <c r="G27" s="237">
        <v>0</v>
      </c>
      <c r="H27" s="237">
        <f t="shared" si="2"/>
        <v>18083.519999999997</v>
      </c>
      <c r="I27" s="237">
        <f t="shared" si="4"/>
        <v>121094.99999999997</v>
      </c>
      <c r="J27" s="237">
        <v>0</v>
      </c>
      <c r="K27" s="237">
        <v>0</v>
      </c>
      <c r="L27" s="237">
        <v>0</v>
      </c>
      <c r="M27" s="237">
        <v>0</v>
      </c>
      <c r="N27" s="237">
        <f t="shared" si="5"/>
        <v>48437.999999999993</v>
      </c>
      <c r="O27" s="237">
        <f t="shared" si="3"/>
        <v>720434.5199999999</v>
      </c>
    </row>
    <row r="28" spans="1:15" x14ac:dyDescent="0.25">
      <c r="A28" s="207" t="s">
        <v>1810</v>
      </c>
      <c r="B28" s="203">
        <v>3</v>
      </c>
      <c r="C28" s="203" t="s">
        <v>982</v>
      </c>
      <c r="D28" s="208">
        <v>1</v>
      </c>
      <c r="E28" s="238">
        <v>39000</v>
      </c>
      <c r="F28" s="238">
        <v>50921.999999999993</v>
      </c>
      <c r="G28" s="237">
        <v>0</v>
      </c>
      <c r="H28" s="237">
        <f t="shared" si="2"/>
        <v>19010.88</v>
      </c>
      <c r="I28" s="237">
        <f t="shared" si="4"/>
        <v>127304.99999999999</v>
      </c>
      <c r="J28" s="237">
        <v>0</v>
      </c>
      <c r="K28" s="237">
        <v>0</v>
      </c>
      <c r="L28" s="237">
        <v>0</v>
      </c>
      <c r="M28" s="237">
        <v>0</v>
      </c>
      <c r="N28" s="237">
        <f t="shared" si="5"/>
        <v>50921.999999999993</v>
      </c>
      <c r="O28" s="237">
        <f t="shared" si="3"/>
        <v>757379.87999999989</v>
      </c>
    </row>
    <row r="29" spans="1:15" x14ac:dyDescent="0.25">
      <c r="A29" s="207" t="s">
        <v>1811</v>
      </c>
      <c r="B29" s="203">
        <v>4</v>
      </c>
      <c r="C29" s="203" t="s">
        <v>984</v>
      </c>
      <c r="D29" s="208">
        <v>1</v>
      </c>
      <c r="E29" s="238">
        <v>30000</v>
      </c>
      <c r="F29" s="238">
        <v>43470</v>
      </c>
      <c r="G29" s="237">
        <v>0</v>
      </c>
      <c r="H29" s="237">
        <f t="shared" si="2"/>
        <v>16228.800000000001</v>
      </c>
      <c r="I29" s="237">
        <f t="shared" si="4"/>
        <v>108675</v>
      </c>
      <c r="J29" s="237">
        <v>0</v>
      </c>
      <c r="K29" s="237">
        <v>0</v>
      </c>
      <c r="L29" s="237">
        <v>0</v>
      </c>
      <c r="M29" s="237">
        <v>0</v>
      </c>
      <c r="N29" s="237">
        <f t="shared" si="5"/>
        <v>43470</v>
      </c>
      <c r="O29" s="237">
        <f t="shared" si="3"/>
        <v>646543.80000000005</v>
      </c>
    </row>
    <row r="30" spans="1:15" x14ac:dyDescent="0.25">
      <c r="A30" s="207" t="s">
        <v>1812</v>
      </c>
      <c r="B30" s="203">
        <v>4</v>
      </c>
      <c r="C30" s="203" t="s">
        <v>984</v>
      </c>
      <c r="D30" s="208">
        <v>1</v>
      </c>
      <c r="E30" s="238">
        <v>16157.86</v>
      </c>
      <c r="F30" s="238">
        <v>26385.457860000002</v>
      </c>
      <c r="G30" s="237">
        <v>0</v>
      </c>
      <c r="H30" s="237">
        <f t="shared" si="2"/>
        <v>9850.5709344000024</v>
      </c>
      <c r="I30" s="237">
        <f t="shared" si="4"/>
        <v>65963.644650000002</v>
      </c>
      <c r="J30" s="237">
        <v>0</v>
      </c>
      <c r="K30" s="237">
        <v>0</v>
      </c>
      <c r="L30" s="237">
        <v>0</v>
      </c>
      <c r="M30" s="237">
        <v>0</v>
      </c>
      <c r="N30" s="237">
        <f t="shared" si="5"/>
        <v>26385.457860000002</v>
      </c>
      <c r="O30" s="237">
        <f t="shared" si="3"/>
        <v>392439.70990440005</v>
      </c>
    </row>
    <row r="31" spans="1:15" ht="25.5" x14ac:dyDescent="0.25">
      <c r="A31" s="207" t="s">
        <v>1813</v>
      </c>
      <c r="B31" s="203">
        <v>3</v>
      </c>
      <c r="C31" s="203" t="s">
        <v>982</v>
      </c>
      <c r="D31" s="208">
        <v>1</v>
      </c>
      <c r="E31" s="238">
        <v>16000</v>
      </c>
      <c r="F31" s="238">
        <v>22579.088039999999</v>
      </c>
      <c r="G31" s="237">
        <v>0</v>
      </c>
      <c r="H31" s="237">
        <f t="shared" si="2"/>
        <v>8429.5262015999997</v>
      </c>
      <c r="I31" s="237">
        <f t="shared" si="4"/>
        <v>56447.720099999999</v>
      </c>
      <c r="J31" s="237">
        <v>0</v>
      </c>
      <c r="K31" s="237">
        <v>0</v>
      </c>
      <c r="L31" s="237">
        <v>0</v>
      </c>
      <c r="M31" s="237">
        <v>0</v>
      </c>
      <c r="N31" s="237">
        <f t="shared" si="5"/>
        <v>22579.088039999999</v>
      </c>
      <c r="O31" s="237">
        <f t="shared" si="3"/>
        <v>335826.30278159992</v>
      </c>
    </row>
    <row r="32" spans="1:15" x14ac:dyDescent="0.25">
      <c r="A32" s="207" t="s">
        <v>1814</v>
      </c>
      <c r="B32" s="203">
        <v>3</v>
      </c>
      <c r="C32" s="203" t="s">
        <v>982</v>
      </c>
      <c r="D32" s="208">
        <v>1</v>
      </c>
      <c r="E32" s="238">
        <v>23000</v>
      </c>
      <c r="F32" s="238">
        <v>42228</v>
      </c>
      <c r="G32" s="237">
        <v>0</v>
      </c>
      <c r="H32" s="237">
        <f t="shared" si="2"/>
        <v>15765.119999999999</v>
      </c>
      <c r="I32" s="237">
        <f t="shared" si="4"/>
        <v>105570</v>
      </c>
      <c r="J32" s="237">
        <v>0</v>
      </c>
      <c r="K32" s="237">
        <v>0</v>
      </c>
      <c r="L32" s="237">
        <v>0</v>
      </c>
      <c r="M32" s="237">
        <v>0</v>
      </c>
      <c r="N32" s="237">
        <f t="shared" si="5"/>
        <v>42228</v>
      </c>
      <c r="O32" s="237">
        <f t="shared" si="3"/>
        <v>628071.12</v>
      </c>
    </row>
    <row r="33" spans="1:15" x14ac:dyDescent="0.25">
      <c r="A33" s="207" t="s">
        <v>1815</v>
      </c>
      <c r="B33" s="203">
        <v>4</v>
      </c>
      <c r="C33" s="203" t="s">
        <v>984</v>
      </c>
      <c r="D33" s="208">
        <v>1</v>
      </c>
      <c r="E33" s="238">
        <v>21000</v>
      </c>
      <c r="F33" s="238">
        <v>27323.999999999996</v>
      </c>
      <c r="G33" s="237">
        <v>0</v>
      </c>
      <c r="H33" s="237">
        <f t="shared" si="2"/>
        <v>10200.959999999999</v>
      </c>
      <c r="I33" s="237">
        <f t="shared" si="4"/>
        <v>68309.999999999985</v>
      </c>
      <c r="J33" s="237">
        <v>0</v>
      </c>
      <c r="K33" s="237">
        <v>0</v>
      </c>
      <c r="L33" s="237">
        <v>0</v>
      </c>
      <c r="M33" s="237">
        <v>0</v>
      </c>
      <c r="N33" s="237">
        <f t="shared" si="5"/>
        <v>27323.999999999996</v>
      </c>
      <c r="O33" s="237">
        <f t="shared" si="3"/>
        <v>406398.95999999996</v>
      </c>
    </row>
    <row r="34" spans="1:15" ht="25.5" x14ac:dyDescent="0.25">
      <c r="A34" s="207" t="s">
        <v>1816</v>
      </c>
      <c r="B34" s="203">
        <v>3</v>
      </c>
      <c r="C34" s="203" t="s">
        <v>982</v>
      </c>
      <c r="D34" s="208">
        <v>1</v>
      </c>
      <c r="E34" s="238">
        <v>23001</v>
      </c>
      <c r="F34" s="238">
        <v>37260</v>
      </c>
      <c r="G34" s="237">
        <v>0</v>
      </c>
      <c r="H34" s="237">
        <f t="shared" si="2"/>
        <v>13910.400000000001</v>
      </c>
      <c r="I34" s="237">
        <f t="shared" si="4"/>
        <v>93150</v>
      </c>
      <c r="J34" s="237">
        <v>0</v>
      </c>
      <c r="K34" s="237">
        <v>0</v>
      </c>
      <c r="L34" s="237">
        <v>0</v>
      </c>
      <c r="M34" s="237">
        <v>0</v>
      </c>
      <c r="N34" s="237">
        <f t="shared" si="5"/>
        <v>37260</v>
      </c>
      <c r="O34" s="237">
        <f t="shared" si="3"/>
        <v>554180.4</v>
      </c>
    </row>
    <row r="35" spans="1:15" ht="25.5" x14ac:dyDescent="0.25">
      <c r="A35" s="207" t="s">
        <v>1817</v>
      </c>
      <c r="B35" s="203">
        <v>4</v>
      </c>
      <c r="C35" s="203" t="s">
        <v>984</v>
      </c>
      <c r="D35" s="208">
        <v>1</v>
      </c>
      <c r="E35" s="238">
        <v>21000</v>
      </c>
      <c r="F35" s="238">
        <v>28565.999999999996</v>
      </c>
      <c r="G35" s="237">
        <v>0</v>
      </c>
      <c r="H35" s="237">
        <f t="shared" si="2"/>
        <v>10664.64</v>
      </c>
      <c r="I35" s="237">
        <f t="shared" si="4"/>
        <v>71415</v>
      </c>
      <c r="J35" s="237">
        <v>0</v>
      </c>
      <c r="K35" s="237">
        <v>0</v>
      </c>
      <c r="L35" s="237">
        <v>0</v>
      </c>
      <c r="M35" s="237">
        <v>0</v>
      </c>
      <c r="N35" s="237">
        <f t="shared" si="5"/>
        <v>28565.999999999996</v>
      </c>
      <c r="O35" s="237">
        <f t="shared" si="3"/>
        <v>424871.63999999996</v>
      </c>
    </row>
    <row r="36" spans="1:15" x14ac:dyDescent="0.25">
      <c r="A36" s="207" t="s">
        <v>1818</v>
      </c>
      <c r="B36" s="203">
        <v>3</v>
      </c>
      <c r="C36" s="203" t="s">
        <v>982</v>
      </c>
      <c r="D36" s="208">
        <v>1</v>
      </c>
      <c r="E36" s="238">
        <v>32000</v>
      </c>
      <c r="F36" s="238">
        <v>43470</v>
      </c>
      <c r="G36" s="237">
        <v>0</v>
      </c>
      <c r="H36" s="237">
        <f t="shared" si="2"/>
        <v>16228.800000000001</v>
      </c>
      <c r="I36" s="237">
        <f t="shared" si="4"/>
        <v>108675</v>
      </c>
      <c r="J36" s="237">
        <v>0</v>
      </c>
      <c r="K36" s="237">
        <v>0</v>
      </c>
      <c r="L36" s="237">
        <v>0</v>
      </c>
      <c r="M36" s="237">
        <v>0</v>
      </c>
      <c r="N36" s="237">
        <f t="shared" si="5"/>
        <v>43470</v>
      </c>
      <c r="O36" s="237">
        <f t="shared" si="3"/>
        <v>646543.80000000005</v>
      </c>
    </row>
    <row r="37" spans="1:15" x14ac:dyDescent="0.25">
      <c r="A37" s="207" t="s">
        <v>1819</v>
      </c>
      <c r="B37" s="203">
        <v>4</v>
      </c>
      <c r="C37" s="203" t="s">
        <v>984</v>
      </c>
      <c r="D37" s="208">
        <v>1</v>
      </c>
      <c r="E37" s="238">
        <v>25000</v>
      </c>
      <c r="F37" s="238">
        <v>38502</v>
      </c>
      <c r="G37" s="237">
        <v>0</v>
      </c>
      <c r="H37" s="237">
        <f t="shared" si="2"/>
        <v>14374.080000000002</v>
      </c>
      <c r="I37" s="237">
        <f t="shared" si="4"/>
        <v>96255</v>
      </c>
      <c r="J37" s="237">
        <v>0</v>
      </c>
      <c r="K37" s="237">
        <v>0</v>
      </c>
      <c r="L37" s="237">
        <v>0</v>
      </c>
      <c r="M37" s="237">
        <v>0</v>
      </c>
      <c r="N37" s="237">
        <f t="shared" si="5"/>
        <v>38502</v>
      </c>
      <c r="O37" s="237">
        <f t="shared" si="3"/>
        <v>572653.08000000007</v>
      </c>
    </row>
    <row r="38" spans="1:15" x14ac:dyDescent="0.25">
      <c r="A38" s="207" t="s">
        <v>1820</v>
      </c>
      <c r="B38" s="203">
        <v>3</v>
      </c>
      <c r="C38" s="203" t="s">
        <v>982</v>
      </c>
      <c r="D38" s="208">
        <v>1</v>
      </c>
      <c r="E38" s="238">
        <v>34000</v>
      </c>
      <c r="F38" s="238">
        <v>46815.463619999995</v>
      </c>
      <c r="G38" s="237">
        <v>0</v>
      </c>
      <c r="H38" s="237">
        <f t="shared" si="2"/>
        <v>17477.773084799999</v>
      </c>
      <c r="I38" s="237">
        <f t="shared" si="4"/>
        <v>117038.65904999999</v>
      </c>
      <c r="J38" s="237">
        <v>0</v>
      </c>
      <c r="K38" s="237">
        <v>0</v>
      </c>
      <c r="L38" s="237">
        <v>0</v>
      </c>
      <c r="M38" s="237">
        <v>0</v>
      </c>
      <c r="N38" s="237">
        <f t="shared" si="5"/>
        <v>46815.463619999995</v>
      </c>
      <c r="O38" s="237">
        <f t="shared" si="3"/>
        <v>696301.99557479995</v>
      </c>
    </row>
    <row r="39" spans="1:15" x14ac:dyDescent="0.25">
      <c r="A39" s="207" t="s">
        <v>1821</v>
      </c>
      <c r="B39" s="203">
        <v>4</v>
      </c>
      <c r="C39" s="203" t="s">
        <v>984</v>
      </c>
      <c r="D39" s="208">
        <v>1</v>
      </c>
      <c r="E39" s="238">
        <v>27000</v>
      </c>
      <c r="F39" s="238">
        <v>38502</v>
      </c>
      <c r="G39" s="237">
        <v>0</v>
      </c>
      <c r="H39" s="237">
        <f t="shared" si="2"/>
        <v>14374.080000000002</v>
      </c>
      <c r="I39" s="237">
        <f t="shared" si="4"/>
        <v>96255</v>
      </c>
      <c r="J39" s="237">
        <v>0</v>
      </c>
      <c r="K39" s="237">
        <v>0</v>
      </c>
      <c r="L39" s="237">
        <v>0</v>
      </c>
      <c r="M39" s="237">
        <v>0</v>
      </c>
      <c r="N39" s="237">
        <f t="shared" si="5"/>
        <v>38502</v>
      </c>
      <c r="O39" s="237">
        <f t="shared" si="3"/>
        <v>572653.08000000007</v>
      </c>
    </row>
    <row r="40" spans="1:15" ht="25.5" x14ac:dyDescent="0.25">
      <c r="A40" s="207" t="s">
        <v>1822</v>
      </c>
      <c r="B40" s="203">
        <v>3</v>
      </c>
      <c r="C40" s="203" t="s">
        <v>982</v>
      </c>
      <c r="D40" s="208">
        <v>1</v>
      </c>
      <c r="E40" s="238">
        <v>22000</v>
      </c>
      <c r="F40" s="238">
        <v>31049.999999999996</v>
      </c>
      <c r="G40" s="237">
        <v>0</v>
      </c>
      <c r="H40" s="237">
        <f t="shared" si="2"/>
        <v>11591.999999999998</v>
      </c>
      <c r="I40" s="237">
        <f t="shared" si="4"/>
        <v>77624.999999999985</v>
      </c>
      <c r="J40" s="237">
        <v>0</v>
      </c>
      <c r="K40" s="237">
        <v>0</v>
      </c>
      <c r="L40" s="237">
        <v>0</v>
      </c>
      <c r="M40" s="237">
        <v>0</v>
      </c>
      <c r="N40" s="237">
        <f t="shared" si="5"/>
        <v>31049.999999999996</v>
      </c>
      <c r="O40" s="237">
        <f t="shared" si="3"/>
        <v>461816.99999999994</v>
      </c>
    </row>
    <row r="41" spans="1:15" x14ac:dyDescent="0.25">
      <c r="A41" s="207" t="s">
        <v>1823</v>
      </c>
      <c r="B41" s="203">
        <v>3</v>
      </c>
      <c r="C41" s="203" t="s">
        <v>982</v>
      </c>
      <c r="D41" s="208">
        <v>1</v>
      </c>
      <c r="E41" s="238">
        <v>31000</v>
      </c>
      <c r="F41" s="238">
        <v>40986</v>
      </c>
      <c r="G41" s="237">
        <v>0</v>
      </c>
      <c r="H41" s="237">
        <f t="shared" si="2"/>
        <v>15301.44</v>
      </c>
      <c r="I41" s="237">
        <f t="shared" si="4"/>
        <v>102465</v>
      </c>
      <c r="J41" s="237">
        <v>0</v>
      </c>
      <c r="K41" s="237">
        <v>0</v>
      </c>
      <c r="L41" s="237">
        <v>0</v>
      </c>
      <c r="M41" s="237">
        <v>0</v>
      </c>
      <c r="N41" s="237">
        <f t="shared" si="5"/>
        <v>40986</v>
      </c>
      <c r="O41" s="237">
        <f t="shared" si="3"/>
        <v>609598.43999999994</v>
      </c>
    </row>
    <row r="42" spans="1:15" x14ac:dyDescent="0.25">
      <c r="A42" s="207" t="s">
        <v>1824</v>
      </c>
      <c r="B42" s="203">
        <v>4</v>
      </c>
      <c r="C42" s="203" t="s">
        <v>984</v>
      </c>
      <c r="D42" s="208">
        <v>1</v>
      </c>
      <c r="E42" s="238">
        <v>18000</v>
      </c>
      <c r="F42" s="238">
        <v>31049.999999999996</v>
      </c>
      <c r="G42" s="237">
        <v>0</v>
      </c>
      <c r="H42" s="237">
        <f t="shared" si="2"/>
        <v>11591.999999999998</v>
      </c>
      <c r="I42" s="237">
        <f t="shared" si="4"/>
        <v>77624.999999999985</v>
      </c>
      <c r="J42" s="237">
        <v>0</v>
      </c>
      <c r="K42" s="237">
        <v>0</v>
      </c>
      <c r="L42" s="237">
        <v>0</v>
      </c>
      <c r="M42" s="237">
        <v>0</v>
      </c>
      <c r="N42" s="237">
        <f t="shared" si="5"/>
        <v>31049.999999999996</v>
      </c>
      <c r="O42" s="237">
        <f t="shared" si="3"/>
        <v>461816.99999999994</v>
      </c>
    </row>
    <row r="43" spans="1:15" x14ac:dyDescent="0.25">
      <c r="A43" s="207" t="s">
        <v>1825</v>
      </c>
      <c r="B43" s="203">
        <v>3</v>
      </c>
      <c r="C43" s="203" t="s">
        <v>982</v>
      </c>
      <c r="D43" s="208">
        <v>1</v>
      </c>
      <c r="E43" s="238">
        <v>32000</v>
      </c>
      <c r="F43" s="238">
        <v>42769.983959999998</v>
      </c>
      <c r="G43" s="237">
        <v>0</v>
      </c>
      <c r="H43" s="237">
        <f t="shared" si="2"/>
        <v>15967.460678399999</v>
      </c>
      <c r="I43" s="237">
        <f t="shared" si="4"/>
        <v>106924.95989999999</v>
      </c>
      <c r="J43" s="237">
        <v>0</v>
      </c>
      <c r="K43" s="237">
        <v>0</v>
      </c>
      <c r="L43" s="237">
        <v>0</v>
      </c>
      <c r="M43" s="237">
        <v>0</v>
      </c>
      <c r="N43" s="237">
        <f t="shared" si="5"/>
        <v>42769.983959999998</v>
      </c>
      <c r="O43" s="237">
        <f t="shared" si="3"/>
        <v>636132.22809839994</v>
      </c>
    </row>
    <row r="44" spans="1:15" x14ac:dyDescent="0.25">
      <c r="A44" s="207" t="s">
        <v>1826</v>
      </c>
      <c r="B44" s="203">
        <v>3</v>
      </c>
      <c r="C44" s="203" t="s">
        <v>982</v>
      </c>
      <c r="D44" s="208">
        <v>1</v>
      </c>
      <c r="E44" s="238">
        <v>27000</v>
      </c>
      <c r="F44" s="238">
        <v>36018</v>
      </c>
      <c r="G44" s="237">
        <v>0</v>
      </c>
      <c r="H44" s="237">
        <f t="shared" si="2"/>
        <v>13446.72</v>
      </c>
      <c r="I44" s="237">
        <f t="shared" si="4"/>
        <v>90045</v>
      </c>
      <c r="J44" s="237">
        <v>0</v>
      </c>
      <c r="K44" s="237">
        <v>0</v>
      </c>
      <c r="L44" s="237">
        <v>0</v>
      </c>
      <c r="M44" s="237">
        <v>0</v>
      </c>
      <c r="N44" s="237">
        <f t="shared" si="5"/>
        <v>36018</v>
      </c>
      <c r="O44" s="237">
        <f t="shared" si="3"/>
        <v>535707.72</v>
      </c>
    </row>
    <row r="45" spans="1:15" x14ac:dyDescent="0.25">
      <c r="A45" s="207" t="s">
        <v>1827</v>
      </c>
      <c r="B45" s="203">
        <v>4</v>
      </c>
      <c r="C45" s="203" t="s">
        <v>984</v>
      </c>
      <c r="D45" s="208">
        <v>1</v>
      </c>
      <c r="E45" s="238">
        <v>18000</v>
      </c>
      <c r="F45" s="238">
        <v>31049.999999999996</v>
      </c>
      <c r="G45" s="237">
        <v>0</v>
      </c>
      <c r="H45" s="237">
        <f t="shared" si="2"/>
        <v>11591.999999999998</v>
      </c>
      <c r="I45" s="237">
        <f t="shared" si="4"/>
        <v>77624.999999999985</v>
      </c>
      <c r="J45" s="237">
        <v>0</v>
      </c>
      <c r="K45" s="237">
        <v>0</v>
      </c>
      <c r="L45" s="237">
        <v>0</v>
      </c>
      <c r="M45" s="237">
        <v>0</v>
      </c>
      <c r="N45" s="237">
        <f t="shared" si="5"/>
        <v>31049.999999999996</v>
      </c>
      <c r="O45" s="237">
        <f t="shared" si="3"/>
        <v>461816.99999999994</v>
      </c>
    </row>
    <row r="46" spans="1:15" x14ac:dyDescent="0.25">
      <c r="A46" s="207" t="s">
        <v>1828</v>
      </c>
      <c r="B46" s="203">
        <v>3</v>
      </c>
      <c r="C46" s="203" t="s">
        <v>982</v>
      </c>
      <c r="D46" s="208">
        <v>1</v>
      </c>
      <c r="E46" s="238">
        <v>18001</v>
      </c>
      <c r="F46" s="238">
        <v>25737.792120000002</v>
      </c>
      <c r="G46" s="237">
        <v>0</v>
      </c>
      <c r="H46" s="237">
        <f t="shared" si="2"/>
        <v>9608.7757248000016</v>
      </c>
      <c r="I46" s="237">
        <f t="shared" si="4"/>
        <v>64344.480300000003</v>
      </c>
      <c r="J46" s="237">
        <v>0</v>
      </c>
      <c r="K46" s="237">
        <v>0</v>
      </c>
      <c r="L46" s="237">
        <v>0</v>
      </c>
      <c r="M46" s="237">
        <v>0</v>
      </c>
      <c r="N46" s="237">
        <f t="shared" si="5"/>
        <v>25737.792120000002</v>
      </c>
      <c r="O46" s="237">
        <f t="shared" si="3"/>
        <v>382806.76146480005</v>
      </c>
    </row>
    <row r="47" spans="1:15" x14ac:dyDescent="0.25">
      <c r="A47" s="207" t="s">
        <v>1829</v>
      </c>
      <c r="B47" s="203">
        <v>4</v>
      </c>
      <c r="C47" s="203" t="s">
        <v>984</v>
      </c>
      <c r="D47" s="208">
        <v>1</v>
      </c>
      <c r="E47" s="238">
        <v>17000</v>
      </c>
      <c r="F47" s="238">
        <v>22356</v>
      </c>
      <c r="G47" s="237">
        <v>0</v>
      </c>
      <c r="H47" s="237">
        <f t="shared" si="2"/>
        <v>8346.2400000000016</v>
      </c>
      <c r="I47" s="237">
        <f t="shared" si="4"/>
        <v>55890</v>
      </c>
      <c r="J47" s="237">
        <v>0</v>
      </c>
      <c r="K47" s="237">
        <v>0</v>
      </c>
      <c r="L47" s="237">
        <v>0</v>
      </c>
      <c r="M47" s="237">
        <v>0</v>
      </c>
      <c r="N47" s="237">
        <f t="shared" si="5"/>
        <v>22356</v>
      </c>
      <c r="O47" s="237">
        <f t="shared" si="3"/>
        <v>332508.24</v>
      </c>
    </row>
    <row r="48" spans="1:15" x14ac:dyDescent="0.25">
      <c r="A48" s="207" t="s">
        <v>1830</v>
      </c>
      <c r="B48" s="203">
        <v>5</v>
      </c>
      <c r="C48" s="203" t="s">
        <v>947</v>
      </c>
      <c r="D48" s="208">
        <v>30</v>
      </c>
      <c r="E48" s="238">
        <v>3837.21</v>
      </c>
      <c r="F48" s="238">
        <v>10811.734200000001</v>
      </c>
      <c r="G48" s="237">
        <v>0</v>
      </c>
      <c r="H48" s="237">
        <f t="shared" si="2"/>
        <v>4036.380768</v>
      </c>
      <c r="I48" s="237">
        <f t="shared" si="4"/>
        <v>27029.335500000001</v>
      </c>
      <c r="J48" s="237">
        <v>0</v>
      </c>
      <c r="K48" s="237">
        <v>0</v>
      </c>
      <c r="L48" s="237">
        <v>0</v>
      </c>
      <c r="M48" s="237">
        <v>0</v>
      </c>
      <c r="N48" s="237">
        <f t="shared" si="5"/>
        <v>10811.734200000001</v>
      </c>
      <c r="O48" s="237">
        <f t="shared" si="3"/>
        <v>160806.52666800003</v>
      </c>
    </row>
    <row r="49" spans="1:15" x14ac:dyDescent="0.25">
      <c r="A49" s="207" t="s">
        <v>1831</v>
      </c>
      <c r="B49" s="203">
        <v>5</v>
      </c>
      <c r="C49" s="203" t="s">
        <v>947</v>
      </c>
      <c r="D49" s="208">
        <v>15</v>
      </c>
      <c r="E49" s="238">
        <v>8705.11</v>
      </c>
      <c r="F49" s="238">
        <v>23226.766199999995</v>
      </c>
      <c r="G49" s="237">
        <v>0</v>
      </c>
      <c r="H49" s="237">
        <f t="shared" si="2"/>
        <v>8671.326047999999</v>
      </c>
      <c r="I49" s="237">
        <f t="shared" si="4"/>
        <v>58066.915499999988</v>
      </c>
      <c r="J49" s="237">
        <v>0</v>
      </c>
      <c r="K49" s="237">
        <v>0</v>
      </c>
      <c r="L49" s="237">
        <v>0</v>
      </c>
      <c r="M49" s="237">
        <v>0</v>
      </c>
      <c r="N49" s="237">
        <f t="shared" si="5"/>
        <v>23226.766199999995</v>
      </c>
      <c r="O49" s="237">
        <f t="shared" si="3"/>
        <v>345459.43594799994</v>
      </c>
    </row>
    <row r="50" spans="1:15" x14ac:dyDescent="0.25">
      <c r="A50" s="207" t="s">
        <v>1832</v>
      </c>
      <c r="B50" s="203">
        <v>5</v>
      </c>
      <c r="C50" s="203" t="s">
        <v>947</v>
      </c>
      <c r="D50" s="208">
        <v>8</v>
      </c>
      <c r="E50" s="238">
        <v>18701.11</v>
      </c>
      <c r="F50" s="238">
        <v>29544.161939999998</v>
      </c>
      <c r="G50" s="237">
        <v>0</v>
      </c>
      <c r="H50" s="237">
        <f t="shared" si="2"/>
        <v>11029.820457599999</v>
      </c>
      <c r="I50" s="237">
        <f t="shared" si="4"/>
        <v>73860.404849999992</v>
      </c>
      <c r="J50" s="237">
        <v>0</v>
      </c>
      <c r="K50" s="237">
        <v>0</v>
      </c>
      <c r="L50" s="237">
        <v>0</v>
      </c>
      <c r="M50" s="237">
        <v>0</v>
      </c>
      <c r="N50" s="237">
        <f t="shared" si="5"/>
        <v>29544.161939999998</v>
      </c>
      <c r="O50" s="237">
        <f t="shared" si="3"/>
        <v>439420.1685876</v>
      </c>
    </row>
    <row r="51" spans="1:15" x14ac:dyDescent="0.25">
      <c r="A51" s="207" t="s">
        <v>1833</v>
      </c>
      <c r="B51" s="203">
        <v>5</v>
      </c>
      <c r="C51" s="203" t="s">
        <v>947</v>
      </c>
      <c r="D51" s="208">
        <v>2</v>
      </c>
      <c r="E51" s="238">
        <v>3000</v>
      </c>
      <c r="F51" s="238">
        <v>8073</v>
      </c>
      <c r="G51" s="237">
        <v>0</v>
      </c>
      <c r="H51" s="237">
        <f t="shared" si="2"/>
        <v>3013.9200000000005</v>
      </c>
      <c r="I51" s="237">
        <f t="shared" si="4"/>
        <v>20182.5</v>
      </c>
      <c r="J51" s="237">
        <v>0</v>
      </c>
      <c r="K51" s="237">
        <v>0</v>
      </c>
      <c r="L51" s="237">
        <v>0</v>
      </c>
      <c r="M51" s="237">
        <v>0</v>
      </c>
      <c r="N51" s="237">
        <f t="shared" si="5"/>
        <v>8073</v>
      </c>
      <c r="O51" s="237">
        <f t="shared" si="3"/>
        <v>120072.42</v>
      </c>
    </row>
    <row r="52" spans="1:15" x14ac:dyDescent="0.25">
      <c r="A52" s="207" t="s">
        <v>1834</v>
      </c>
      <c r="B52" s="203">
        <v>6</v>
      </c>
      <c r="C52" s="203" t="s">
        <v>952</v>
      </c>
      <c r="D52" s="208">
        <v>50</v>
      </c>
      <c r="E52" s="238">
        <v>1148.04</v>
      </c>
      <c r="F52" s="238">
        <v>10811.734200000001</v>
      </c>
      <c r="G52" s="237">
        <v>0</v>
      </c>
      <c r="H52" s="237">
        <f t="shared" si="2"/>
        <v>4036.380768</v>
      </c>
      <c r="I52" s="237">
        <f t="shared" si="4"/>
        <v>27029.335500000001</v>
      </c>
      <c r="J52" s="237">
        <v>0</v>
      </c>
      <c r="K52" s="237">
        <v>0</v>
      </c>
      <c r="L52" s="237">
        <v>0</v>
      </c>
      <c r="M52" s="237">
        <v>0</v>
      </c>
      <c r="N52" s="237">
        <f t="shared" si="5"/>
        <v>10811.734200000001</v>
      </c>
      <c r="O52" s="237">
        <f t="shared" si="3"/>
        <v>160806.52666800003</v>
      </c>
    </row>
    <row r="53" spans="1:15" x14ac:dyDescent="0.25">
      <c r="A53" s="207" t="s">
        <v>1835</v>
      </c>
      <c r="B53" s="203">
        <v>6</v>
      </c>
      <c r="C53" s="203" t="s">
        <v>952</v>
      </c>
      <c r="D53" s="208">
        <v>40</v>
      </c>
      <c r="E53" s="238">
        <v>8705.11</v>
      </c>
      <c r="F53" s="238">
        <v>23226.766199999995</v>
      </c>
      <c r="G53" s="237">
        <v>0</v>
      </c>
      <c r="H53" s="237">
        <f t="shared" si="2"/>
        <v>8671.326047999999</v>
      </c>
      <c r="I53" s="237">
        <f t="shared" si="4"/>
        <v>58066.915499999988</v>
      </c>
      <c r="J53" s="237">
        <v>0</v>
      </c>
      <c r="K53" s="237">
        <v>0</v>
      </c>
      <c r="L53" s="237">
        <v>0</v>
      </c>
      <c r="M53" s="237">
        <v>0</v>
      </c>
      <c r="N53" s="237">
        <f t="shared" si="5"/>
        <v>23226.766199999995</v>
      </c>
      <c r="O53" s="237">
        <f t="shared" si="3"/>
        <v>345459.43594799994</v>
      </c>
    </row>
    <row r="54" spans="1:15" x14ac:dyDescent="0.25">
      <c r="A54" s="207" t="s">
        <v>1836</v>
      </c>
      <c r="B54" s="203">
        <v>6</v>
      </c>
      <c r="C54" s="203" t="s">
        <v>952</v>
      </c>
      <c r="D54" s="208">
        <v>15</v>
      </c>
      <c r="E54" s="238">
        <v>18701.11</v>
      </c>
      <c r="F54" s="238">
        <v>36024.744059999997</v>
      </c>
      <c r="G54" s="237">
        <v>0</v>
      </c>
      <c r="H54" s="237">
        <f t="shared" si="2"/>
        <v>13449.2377824</v>
      </c>
      <c r="I54" s="237">
        <f t="shared" si="4"/>
        <v>90061.860149999993</v>
      </c>
      <c r="J54" s="237">
        <v>0</v>
      </c>
      <c r="K54" s="237">
        <v>0</v>
      </c>
      <c r="L54" s="237">
        <v>0</v>
      </c>
      <c r="M54" s="237">
        <v>0</v>
      </c>
      <c r="N54" s="237">
        <f t="shared" si="5"/>
        <v>36024.744059999997</v>
      </c>
      <c r="O54" s="237">
        <f t="shared" si="3"/>
        <v>535808.02665239992</v>
      </c>
    </row>
    <row r="55" spans="1:15" x14ac:dyDescent="0.25">
      <c r="A55" s="207" t="s">
        <v>1837</v>
      </c>
      <c r="B55" s="203">
        <v>7</v>
      </c>
      <c r="C55" s="203" t="s">
        <v>954</v>
      </c>
      <c r="D55" s="208">
        <v>3</v>
      </c>
      <c r="E55" s="238">
        <v>3605.3</v>
      </c>
      <c r="F55" s="238">
        <v>10811.734200000001</v>
      </c>
      <c r="G55" s="237">
        <v>0</v>
      </c>
      <c r="H55" s="237">
        <f t="shared" si="2"/>
        <v>4036.380768</v>
      </c>
      <c r="I55" s="237">
        <f t="shared" si="4"/>
        <v>27029.335500000001</v>
      </c>
      <c r="J55" s="237">
        <v>0</v>
      </c>
      <c r="K55" s="237">
        <v>0</v>
      </c>
      <c r="L55" s="237">
        <v>0</v>
      </c>
      <c r="M55" s="237">
        <v>0</v>
      </c>
      <c r="N55" s="237">
        <f t="shared" si="5"/>
        <v>10811.734200000001</v>
      </c>
      <c r="O55" s="237">
        <f t="shared" si="3"/>
        <v>160806.52666800003</v>
      </c>
    </row>
    <row r="56" spans="1:15" x14ac:dyDescent="0.25">
      <c r="A56" s="207" t="s">
        <v>1838</v>
      </c>
      <c r="B56" s="203">
        <v>7</v>
      </c>
      <c r="C56" s="203" t="s">
        <v>954</v>
      </c>
      <c r="D56" s="208">
        <v>3</v>
      </c>
      <c r="E56" s="238">
        <v>8705.11</v>
      </c>
      <c r="F56" s="238">
        <v>23226.766199999995</v>
      </c>
      <c r="G56" s="237">
        <v>0</v>
      </c>
      <c r="H56" s="237">
        <f t="shared" si="2"/>
        <v>8671.326047999999</v>
      </c>
      <c r="I56" s="237">
        <f t="shared" si="4"/>
        <v>58066.915499999988</v>
      </c>
      <c r="J56" s="237">
        <v>0</v>
      </c>
      <c r="K56" s="237">
        <v>0</v>
      </c>
      <c r="L56" s="237">
        <v>0</v>
      </c>
      <c r="M56" s="237">
        <v>0</v>
      </c>
      <c r="N56" s="237">
        <f t="shared" si="5"/>
        <v>23226.766199999995</v>
      </c>
      <c r="O56" s="237">
        <f t="shared" si="3"/>
        <v>345459.43594799994</v>
      </c>
    </row>
    <row r="57" spans="1:15" x14ac:dyDescent="0.25">
      <c r="A57" s="207" t="s">
        <v>1839</v>
      </c>
      <c r="B57" s="203">
        <v>7</v>
      </c>
      <c r="C57" s="203" t="s">
        <v>954</v>
      </c>
      <c r="D57" s="208">
        <v>3</v>
      </c>
      <c r="E57" s="238">
        <v>18701.11</v>
      </c>
      <c r="F57" s="238">
        <v>29571.175439999999</v>
      </c>
      <c r="G57" s="237">
        <v>0</v>
      </c>
      <c r="H57" s="237">
        <f t="shared" si="2"/>
        <v>11039.905497600001</v>
      </c>
      <c r="I57" s="237">
        <f t="shared" si="4"/>
        <v>73927.938599999994</v>
      </c>
      <c r="J57" s="237">
        <v>0</v>
      </c>
      <c r="K57" s="237">
        <v>0</v>
      </c>
      <c r="L57" s="237">
        <v>0</v>
      </c>
      <c r="M57" s="237">
        <v>0</v>
      </c>
      <c r="N57" s="237">
        <f t="shared" si="5"/>
        <v>29571.175439999999</v>
      </c>
      <c r="O57" s="237">
        <f t="shared" si="3"/>
        <v>439821.94937759999</v>
      </c>
    </row>
    <row r="58" spans="1:15" x14ac:dyDescent="0.25">
      <c r="A58" s="207" t="s">
        <v>1840</v>
      </c>
      <c r="B58" s="203">
        <v>8</v>
      </c>
      <c r="C58" s="203" t="s">
        <v>986</v>
      </c>
      <c r="D58" s="208">
        <v>60</v>
      </c>
      <c r="E58" s="238">
        <v>3605.3</v>
      </c>
      <c r="F58" s="238">
        <v>10811.734200000001</v>
      </c>
      <c r="G58" s="237">
        <v>0</v>
      </c>
      <c r="H58" s="237">
        <f t="shared" si="2"/>
        <v>4036.380768</v>
      </c>
      <c r="I58" s="237">
        <f t="shared" si="4"/>
        <v>27029.335500000001</v>
      </c>
      <c r="J58" s="237">
        <v>0</v>
      </c>
      <c r="K58" s="237">
        <v>0</v>
      </c>
      <c r="L58" s="237">
        <v>0</v>
      </c>
      <c r="M58" s="237">
        <v>0</v>
      </c>
      <c r="N58" s="237">
        <f t="shared" si="5"/>
        <v>10811.734200000001</v>
      </c>
      <c r="O58" s="237">
        <f t="shared" si="3"/>
        <v>160806.52666800003</v>
      </c>
    </row>
    <row r="59" spans="1:15" x14ac:dyDescent="0.25">
      <c r="A59" s="207" t="s">
        <v>1841</v>
      </c>
      <c r="B59" s="203">
        <v>8</v>
      </c>
      <c r="C59" s="203" t="s">
        <v>986</v>
      </c>
      <c r="D59" s="208">
        <v>25</v>
      </c>
      <c r="E59" s="238">
        <v>8705.11</v>
      </c>
      <c r="F59" s="238">
        <v>23226.766199999995</v>
      </c>
      <c r="G59" s="237">
        <v>0</v>
      </c>
      <c r="H59" s="237">
        <f t="shared" si="2"/>
        <v>8671.326047999999</v>
      </c>
      <c r="I59" s="237">
        <f t="shared" si="4"/>
        <v>58066.915499999988</v>
      </c>
      <c r="J59" s="237">
        <v>0</v>
      </c>
      <c r="K59" s="237">
        <v>0</v>
      </c>
      <c r="L59" s="237">
        <v>0</v>
      </c>
      <c r="M59" s="237">
        <v>0</v>
      </c>
      <c r="N59" s="237">
        <f t="shared" si="5"/>
        <v>23226.766199999995</v>
      </c>
      <c r="O59" s="237">
        <f t="shared" si="3"/>
        <v>345459.43594799994</v>
      </c>
    </row>
    <row r="60" spans="1:15" x14ac:dyDescent="0.25">
      <c r="A60" s="207" t="s">
        <v>1842</v>
      </c>
      <c r="B60" s="203">
        <v>8</v>
      </c>
      <c r="C60" s="203" t="s">
        <v>986</v>
      </c>
      <c r="D60" s="208">
        <v>10</v>
      </c>
      <c r="E60" s="238">
        <v>18701.11</v>
      </c>
      <c r="F60" s="238">
        <v>29571.175439999999</v>
      </c>
      <c r="G60" s="237">
        <v>0</v>
      </c>
      <c r="H60" s="237">
        <f t="shared" si="2"/>
        <v>11039.905497600001</v>
      </c>
      <c r="I60" s="237">
        <f t="shared" si="4"/>
        <v>73927.938599999994</v>
      </c>
      <c r="J60" s="237">
        <v>0</v>
      </c>
      <c r="K60" s="237">
        <v>0</v>
      </c>
      <c r="L60" s="237">
        <v>0</v>
      </c>
      <c r="M60" s="237">
        <v>0</v>
      </c>
      <c r="N60" s="237">
        <f t="shared" si="5"/>
        <v>29571.175439999999</v>
      </c>
      <c r="O60" s="237">
        <f t="shared" si="3"/>
        <v>439821.94937759999</v>
      </c>
    </row>
    <row r="61" spans="1:15" x14ac:dyDescent="0.25">
      <c r="A61" s="207" t="s">
        <v>1843</v>
      </c>
      <c r="B61" s="203">
        <v>9</v>
      </c>
      <c r="C61" s="203" t="s">
        <v>980</v>
      </c>
      <c r="D61" s="208">
        <v>15</v>
      </c>
      <c r="E61" s="238">
        <v>1468.54</v>
      </c>
      <c r="F61" s="238">
        <v>5216.3999999999996</v>
      </c>
      <c r="G61" s="237">
        <v>0</v>
      </c>
      <c r="H61" s="237">
        <f t="shared" si="2"/>
        <v>1947.4559999999999</v>
      </c>
      <c r="I61" s="237">
        <f t="shared" si="4"/>
        <v>13041</v>
      </c>
      <c r="J61" s="237">
        <v>0</v>
      </c>
      <c r="K61" s="237">
        <v>0</v>
      </c>
      <c r="L61" s="237">
        <v>0</v>
      </c>
      <c r="M61" s="237">
        <v>0</v>
      </c>
      <c r="N61" s="237">
        <f t="shared" si="5"/>
        <v>5216.3999999999996</v>
      </c>
      <c r="O61" s="237">
        <f t="shared" si="3"/>
        <v>77585.255999999994</v>
      </c>
    </row>
    <row r="62" spans="1:15" x14ac:dyDescent="0.25">
      <c r="A62" s="207" t="s">
        <v>1844</v>
      </c>
      <c r="B62" s="203">
        <v>9</v>
      </c>
      <c r="C62" s="203" t="s">
        <v>980</v>
      </c>
      <c r="D62" s="208">
        <v>10</v>
      </c>
      <c r="E62" s="238">
        <v>4201</v>
      </c>
      <c r="F62" s="238">
        <v>7608.4671599999992</v>
      </c>
      <c r="G62" s="237">
        <v>0</v>
      </c>
      <c r="H62" s="237">
        <f t="shared" si="2"/>
        <v>2840.4944064000001</v>
      </c>
      <c r="I62" s="237">
        <f t="shared" si="4"/>
        <v>19021.1679</v>
      </c>
      <c r="J62" s="237">
        <v>0</v>
      </c>
      <c r="K62" s="237">
        <v>0</v>
      </c>
      <c r="L62" s="237">
        <v>0</v>
      </c>
      <c r="M62" s="237">
        <v>0</v>
      </c>
      <c r="N62" s="237">
        <f t="shared" si="5"/>
        <v>7608.4671599999992</v>
      </c>
      <c r="O62" s="237">
        <f t="shared" si="3"/>
        <v>113163.26822639999</v>
      </c>
    </row>
    <row r="63" spans="1:15" x14ac:dyDescent="0.25">
      <c r="A63" s="207" t="s">
        <v>1845</v>
      </c>
      <c r="B63" s="203">
        <v>10</v>
      </c>
      <c r="C63" s="203" t="s">
        <v>971</v>
      </c>
      <c r="D63" s="208">
        <v>30</v>
      </c>
      <c r="E63" s="238">
        <v>3837.21</v>
      </c>
      <c r="F63" s="238">
        <v>10811.734200000001</v>
      </c>
      <c r="G63" s="237">
        <v>0</v>
      </c>
      <c r="H63" s="237">
        <f t="shared" si="2"/>
        <v>4036.380768</v>
      </c>
      <c r="I63" s="237">
        <f t="shared" si="4"/>
        <v>27029.335500000001</v>
      </c>
      <c r="J63" s="237">
        <v>0</v>
      </c>
      <c r="K63" s="237">
        <v>0</v>
      </c>
      <c r="L63" s="237">
        <v>0</v>
      </c>
      <c r="M63" s="237">
        <v>0</v>
      </c>
      <c r="N63" s="237">
        <f t="shared" si="5"/>
        <v>10811.734200000001</v>
      </c>
      <c r="O63" s="237">
        <f t="shared" si="3"/>
        <v>160806.52666800003</v>
      </c>
    </row>
    <row r="64" spans="1:15" x14ac:dyDescent="0.25">
      <c r="A64" s="207" t="s">
        <v>1846</v>
      </c>
      <c r="B64" s="203">
        <v>10</v>
      </c>
      <c r="C64" s="203" t="s">
        <v>971</v>
      </c>
      <c r="D64" s="208">
        <v>15</v>
      </c>
      <c r="E64" s="238">
        <v>8705.11</v>
      </c>
      <c r="F64" s="238">
        <v>23226.766199999995</v>
      </c>
      <c r="G64" s="237">
        <v>0</v>
      </c>
      <c r="H64" s="237">
        <f t="shared" si="2"/>
        <v>8671.326047999999</v>
      </c>
      <c r="I64" s="237">
        <f t="shared" si="4"/>
        <v>58066.915499999988</v>
      </c>
      <c r="J64" s="237">
        <v>0</v>
      </c>
      <c r="K64" s="237">
        <v>0</v>
      </c>
      <c r="L64" s="237">
        <v>0</v>
      </c>
      <c r="M64" s="237">
        <v>0</v>
      </c>
      <c r="N64" s="237">
        <f t="shared" si="5"/>
        <v>23226.766199999995</v>
      </c>
      <c r="O64" s="237">
        <f t="shared" si="3"/>
        <v>345459.43594799994</v>
      </c>
    </row>
    <row r="65" spans="1:15" x14ac:dyDescent="0.25">
      <c r="A65" s="207" t="s">
        <v>1847</v>
      </c>
      <c r="B65" s="203">
        <v>10</v>
      </c>
      <c r="C65" s="203" t="s">
        <v>971</v>
      </c>
      <c r="D65" s="208">
        <v>10</v>
      </c>
      <c r="E65" s="238">
        <v>18071.11</v>
      </c>
      <c r="F65" s="238">
        <v>31670.999999999996</v>
      </c>
      <c r="G65" s="237">
        <v>0</v>
      </c>
      <c r="H65" s="237">
        <f t="shared" si="2"/>
        <v>11823.839999999998</v>
      </c>
      <c r="I65" s="237">
        <f t="shared" si="4"/>
        <v>79177.499999999985</v>
      </c>
      <c r="J65" s="237">
        <v>0</v>
      </c>
      <c r="K65" s="237">
        <v>0</v>
      </c>
      <c r="L65" s="237">
        <v>0</v>
      </c>
      <c r="M65" s="237">
        <v>0</v>
      </c>
      <c r="N65" s="237">
        <f t="shared" si="5"/>
        <v>31670.999999999996</v>
      </c>
      <c r="O65" s="237">
        <f t="shared" si="3"/>
        <v>471053.33999999997</v>
      </c>
    </row>
    <row r="66" spans="1:15" x14ac:dyDescent="0.25">
      <c r="A66" s="207" t="s">
        <v>1848</v>
      </c>
      <c r="B66" s="203">
        <v>4</v>
      </c>
      <c r="C66" s="203" t="s">
        <v>984</v>
      </c>
      <c r="D66" s="208">
        <v>2</v>
      </c>
      <c r="E66" s="238">
        <v>15000</v>
      </c>
      <c r="F66" s="238">
        <v>29571.175439999999</v>
      </c>
      <c r="G66" s="237">
        <v>0</v>
      </c>
      <c r="H66" s="237">
        <f t="shared" si="2"/>
        <v>11039.905497600001</v>
      </c>
      <c r="I66" s="237">
        <f t="shared" si="4"/>
        <v>73927.938599999994</v>
      </c>
      <c r="J66" s="237">
        <v>0</v>
      </c>
      <c r="K66" s="237">
        <v>0</v>
      </c>
      <c r="L66" s="237">
        <v>0</v>
      </c>
      <c r="M66" s="237">
        <v>0</v>
      </c>
      <c r="N66" s="237">
        <f t="shared" si="5"/>
        <v>29571.175439999999</v>
      </c>
      <c r="O66" s="237">
        <f t="shared" si="3"/>
        <v>439821.94937759999</v>
      </c>
    </row>
    <row r="67" spans="1:15" x14ac:dyDescent="0.25">
      <c r="A67" s="207" t="s">
        <v>1849</v>
      </c>
      <c r="B67" s="203">
        <v>4</v>
      </c>
      <c r="C67" s="203" t="s">
        <v>984</v>
      </c>
      <c r="D67" s="208">
        <v>1</v>
      </c>
      <c r="E67" s="238">
        <v>11110.73</v>
      </c>
      <c r="F67" s="238">
        <v>23226.766199999995</v>
      </c>
      <c r="G67" s="237">
        <v>0</v>
      </c>
      <c r="H67" s="237">
        <f t="shared" si="2"/>
        <v>8671.326047999999</v>
      </c>
      <c r="I67" s="237">
        <f t="shared" si="4"/>
        <v>58066.915499999988</v>
      </c>
      <c r="J67" s="237">
        <v>0</v>
      </c>
      <c r="K67" s="237">
        <v>0</v>
      </c>
      <c r="L67" s="237">
        <v>0</v>
      </c>
      <c r="M67" s="237">
        <v>0</v>
      </c>
      <c r="N67" s="237">
        <f t="shared" si="5"/>
        <v>23226.766199999995</v>
      </c>
      <c r="O67" s="237">
        <f t="shared" si="3"/>
        <v>345459.43594799994</v>
      </c>
    </row>
    <row r="68" spans="1:15" x14ac:dyDescent="0.25">
      <c r="A68" s="207" t="s">
        <v>1850</v>
      </c>
      <c r="B68" s="203">
        <v>11</v>
      </c>
      <c r="C68" s="203" t="s">
        <v>958</v>
      </c>
      <c r="D68" s="208">
        <v>9</v>
      </c>
      <c r="E68" s="238">
        <v>2101.77</v>
      </c>
      <c r="F68" s="238">
        <v>8023.3696799999998</v>
      </c>
      <c r="G68" s="237">
        <v>0</v>
      </c>
      <c r="H68" s="237">
        <f t="shared" si="2"/>
        <v>2995.3913472000004</v>
      </c>
      <c r="I68" s="237">
        <f t="shared" si="4"/>
        <v>20058.424199999998</v>
      </c>
      <c r="J68" s="237">
        <v>0</v>
      </c>
      <c r="K68" s="237">
        <v>0</v>
      </c>
      <c r="L68" s="237">
        <v>0</v>
      </c>
      <c r="M68" s="237">
        <v>0</v>
      </c>
      <c r="N68" s="237">
        <f t="shared" si="5"/>
        <v>8023.3696799999998</v>
      </c>
      <c r="O68" s="237">
        <f t="shared" si="3"/>
        <v>119334.25170719999</v>
      </c>
    </row>
    <row r="69" spans="1:15" x14ac:dyDescent="0.25">
      <c r="A69" s="207" t="s">
        <v>1851</v>
      </c>
      <c r="B69" s="203">
        <v>11</v>
      </c>
      <c r="C69" s="203" t="s">
        <v>958</v>
      </c>
      <c r="D69" s="208">
        <v>3</v>
      </c>
      <c r="E69" s="238">
        <v>13636.38</v>
      </c>
      <c r="F69" s="238">
        <v>25780.740479999997</v>
      </c>
      <c r="G69" s="237">
        <v>0</v>
      </c>
      <c r="H69" s="237">
        <f t="shared" si="2"/>
        <v>9624.809779199999</v>
      </c>
      <c r="I69" s="237">
        <f t="shared" si="4"/>
        <v>64451.85119999999</v>
      </c>
      <c r="J69" s="237">
        <v>0</v>
      </c>
      <c r="K69" s="237">
        <v>0</v>
      </c>
      <c r="L69" s="237">
        <v>0</v>
      </c>
      <c r="M69" s="237">
        <v>0</v>
      </c>
      <c r="N69" s="237">
        <f t="shared" si="5"/>
        <v>25780.740479999997</v>
      </c>
      <c r="O69" s="237">
        <f t="shared" si="3"/>
        <v>383445.54673919996</v>
      </c>
    </row>
    <row r="70" spans="1:15" x14ac:dyDescent="0.25">
      <c r="A70" s="207" t="s">
        <v>1852</v>
      </c>
      <c r="B70" s="203">
        <v>4</v>
      </c>
      <c r="C70" s="203" t="s">
        <v>984</v>
      </c>
      <c r="D70" s="208">
        <v>3</v>
      </c>
      <c r="E70" s="238">
        <v>8705.1</v>
      </c>
      <c r="F70" s="238">
        <v>32776.827120000002</v>
      </c>
      <c r="G70" s="237">
        <v>0</v>
      </c>
      <c r="H70" s="237">
        <f t="shared" si="2"/>
        <v>12236.682124800003</v>
      </c>
      <c r="I70" s="237">
        <f t="shared" si="4"/>
        <v>81942.067800000019</v>
      </c>
      <c r="J70" s="237">
        <v>0</v>
      </c>
      <c r="K70" s="237">
        <v>0</v>
      </c>
      <c r="L70" s="237">
        <v>0</v>
      </c>
      <c r="M70" s="237">
        <v>0</v>
      </c>
      <c r="N70" s="237">
        <f t="shared" si="5"/>
        <v>32776.827120000002</v>
      </c>
      <c r="O70" s="237">
        <f t="shared" si="3"/>
        <v>487500.67536480003</v>
      </c>
    </row>
    <row r="71" spans="1:15" x14ac:dyDescent="0.25">
      <c r="A71" s="207" t="s">
        <v>1853</v>
      </c>
      <c r="B71" s="203">
        <v>4</v>
      </c>
      <c r="C71" s="203" t="s">
        <v>984</v>
      </c>
      <c r="D71" s="208">
        <v>3</v>
      </c>
      <c r="E71" s="238">
        <v>39584.9</v>
      </c>
      <c r="F71" s="238">
        <v>54647.999999999993</v>
      </c>
      <c r="G71" s="237">
        <v>0</v>
      </c>
      <c r="H71" s="237">
        <f t="shared" si="2"/>
        <v>20401.919999999998</v>
      </c>
      <c r="I71" s="237">
        <f t="shared" si="4"/>
        <v>136619.99999999997</v>
      </c>
      <c r="J71" s="237">
        <v>0</v>
      </c>
      <c r="K71" s="237">
        <v>0</v>
      </c>
      <c r="L71" s="237">
        <v>0</v>
      </c>
      <c r="M71" s="237">
        <v>0</v>
      </c>
      <c r="N71" s="237">
        <f t="shared" si="5"/>
        <v>54647.999999999993</v>
      </c>
      <c r="O71" s="237">
        <f t="shared" si="3"/>
        <v>812797.91999999993</v>
      </c>
    </row>
    <row r="72" spans="1:15" x14ac:dyDescent="0.25">
      <c r="A72" s="207" t="s">
        <v>1854</v>
      </c>
      <c r="B72" s="203">
        <v>5</v>
      </c>
      <c r="C72" s="203" t="s">
        <v>947</v>
      </c>
      <c r="D72" s="208">
        <v>6</v>
      </c>
      <c r="E72" s="238">
        <v>12364.76</v>
      </c>
      <c r="F72" s="238">
        <v>36024.744059999997</v>
      </c>
      <c r="G72" s="237">
        <v>0</v>
      </c>
      <c r="H72" s="237">
        <f t="shared" ref="H72:H91" si="6">((((F72/2)/15)*14)*0.4)*2</f>
        <v>13449.2377824</v>
      </c>
      <c r="I72" s="237">
        <f t="shared" si="4"/>
        <v>90061.860149999993</v>
      </c>
      <c r="J72" s="237">
        <v>0</v>
      </c>
      <c r="K72" s="237">
        <v>0</v>
      </c>
      <c r="L72" s="237">
        <v>0</v>
      </c>
      <c r="M72" s="237">
        <v>0</v>
      </c>
      <c r="N72" s="237">
        <f t="shared" si="5"/>
        <v>36024.744059999997</v>
      </c>
      <c r="O72" s="237">
        <f t="shared" ref="O72:O91" si="7">(N72*12)+H72+I72</f>
        <v>535808.02665239992</v>
      </c>
    </row>
    <row r="73" spans="1:15" x14ac:dyDescent="0.25">
      <c r="A73" s="207" t="s">
        <v>1855</v>
      </c>
      <c r="B73" s="203">
        <v>5</v>
      </c>
      <c r="C73" s="203" t="s">
        <v>947</v>
      </c>
      <c r="D73" s="208">
        <v>3</v>
      </c>
      <c r="E73" s="238">
        <v>13614.63</v>
      </c>
      <c r="F73" s="238">
        <v>29544.161939999998</v>
      </c>
      <c r="G73" s="237">
        <v>0</v>
      </c>
      <c r="H73" s="237">
        <f t="shared" si="6"/>
        <v>11029.820457599999</v>
      </c>
      <c r="I73" s="237">
        <f t="shared" si="4"/>
        <v>73860.404849999992</v>
      </c>
      <c r="J73" s="237">
        <v>0</v>
      </c>
      <c r="K73" s="237">
        <v>0</v>
      </c>
      <c r="L73" s="237">
        <v>0</v>
      </c>
      <c r="M73" s="237">
        <v>0</v>
      </c>
      <c r="N73" s="237">
        <f t="shared" si="5"/>
        <v>29544.161939999998</v>
      </c>
      <c r="O73" s="237">
        <f t="shared" si="7"/>
        <v>439420.1685876</v>
      </c>
    </row>
    <row r="74" spans="1:15" x14ac:dyDescent="0.25">
      <c r="A74" s="207" t="s">
        <v>1856</v>
      </c>
      <c r="B74" s="203">
        <v>4</v>
      </c>
      <c r="C74" s="203" t="s">
        <v>984</v>
      </c>
      <c r="D74" s="208">
        <v>2</v>
      </c>
      <c r="E74" s="238">
        <v>13614.63</v>
      </c>
      <c r="F74" s="238">
        <v>32776.827120000002</v>
      </c>
      <c r="G74" s="237">
        <v>0</v>
      </c>
      <c r="H74" s="237">
        <f t="shared" si="6"/>
        <v>12236.682124800003</v>
      </c>
      <c r="I74" s="237">
        <f t="shared" si="4"/>
        <v>81942.067800000019</v>
      </c>
      <c r="J74" s="237">
        <v>0</v>
      </c>
      <c r="K74" s="237">
        <v>0</v>
      </c>
      <c r="L74" s="237">
        <v>0</v>
      </c>
      <c r="M74" s="237">
        <v>0</v>
      </c>
      <c r="N74" s="237">
        <f t="shared" si="5"/>
        <v>32776.827120000002</v>
      </c>
      <c r="O74" s="237">
        <f t="shared" si="7"/>
        <v>487500.67536480003</v>
      </c>
    </row>
    <row r="75" spans="1:15" x14ac:dyDescent="0.25">
      <c r="A75" s="207" t="s">
        <v>1857</v>
      </c>
      <c r="B75" s="209">
        <v>5</v>
      </c>
      <c r="C75" s="209" t="s">
        <v>947</v>
      </c>
      <c r="D75" s="208">
        <v>4</v>
      </c>
      <c r="E75" s="238">
        <v>3837.21</v>
      </c>
      <c r="F75" s="238">
        <v>16936.383959999999</v>
      </c>
      <c r="G75" s="237">
        <v>0</v>
      </c>
      <c r="H75" s="237">
        <f t="shared" si="6"/>
        <v>6322.9166783999999</v>
      </c>
      <c r="I75" s="237">
        <f t="shared" ref="I75:I91" si="8">((F75/2)/15)*75</f>
        <v>42340.959899999994</v>
      </c>
      <c r="J75" s="237">
        <v>0</v>
      </c>
      <c r="K75" s="237">
        <v>0</v>
      </c>
      <c r="L75" s="237">
        <v>0</v>
      </c>
      <c r="M75" s="237">
        <v>0</v>
      </c>
      <c r="N75" s="237">
        <f t="shared" ref="N75:N91" si="9">F75</f>
        <v>16936.383959999999</v>
      </c>
      <c r="O75" s="237">
        <f t="shared" si="7"/>
        <v>251900.48409839999</v>
      </c>
    </row>
    <row r="76" spans="1:15" x14ac:dyDescent="0.25">
      <c r="A76" s="207" t="s">
        <v>1858</v>
      </c>
      <c r="B76" s="203">
        <v>5</v>
      </c>
      <c r="C76" s="203" t="s">
        <v>947</v>
      </c>
      <c r="D76" s="208">
        <v>1</v>
      </c>
      <c r="E76" s="238">
        <v>14000</v>
      </c>
      <c r="F76" s="238">
        <v>19872</v>
      </c>
      <c r="G76" s="237">
        <v>0</v>
      </c>
      <c r="H76" s="237">
        <f t="shared" si="6"/>
        <v>7418.880000000001</v>
      </c>
      <c r="I76" s="237">
        <f t="shared" si="8"/>
        <v>49680</v>
      </c>
      <c r="J76" s="237">
        <v>0</v>
      </c>
      <c r="K76" s="237">
        <v>0</v>
      </c>
      <c r="L76" s="237">
        <v>0</v>
      </c>
      <c r="M76" s="237">
        <v>0</v>
      </c>
      <c r="N76" s="237">
        <f t="shared" si="9"/>
        <v>19872</v>
      </c>
      <c r="O76" s="237">
        <f t="shared" si="7"/>
        <v>295562.88</v>
      </c>
    </row>
    <row r="77" spans="1:15" x14ac:dyDescent="0.25">
      <c r="A77" s="207" t="s">
        <v>1859</v>
      </c>
      <c r="B77" s="203">
        <v>5</v>
      </c>
      <c r="C77" s="203" t="s">
        <v>947</v>
      </c>
      <c r="D77" s="208">
        <v>5</v>
      </c>
      <c r="E77" s="238">
        <v>3837.21</v>
      </c>
      <c r="F77" s="238">
        <v>13799.52666</v>
      </c>
      <c r="G77" s="237">
        <v>0</v>
      </c>
      <c r="H77" s="237">
        <f t="shared" si="6"/>
        <v>5151.8232864000001</v>
      </c>
      <c r="I77" s="237">
        <f t="shared" si="8"/>
        <v>34498.816650000001</v>
      </c>
      <c r="J77" s="237">
        <v>0</v>
      </c>
      <c r="K77" s="237">
        <v>0</v>
      </c>
      <c r="L77" s="237">
        <v>0</v>
      </c>
      <c r="M77" s="237">
        <v>0</v>
      </c>
      <c r="N77" s="237">
        <f t="shared" si="9"/>
        <v>13799.52666</v>
      </c>
      <c r="O77" s="237">
        <f t="shared" si="7"/>
        <v>205244.95985639998</v>
      </c>
    </row>
    <row r="78" spans="1:15" x14ac:dyDescent="0.25">
      <c r="A78" s="207" t="s">
        <v>1860</v>
      </c>
      <c r="B78" s="203">
        <v>7</v>
      </c>
      <c r="C78" s="203" t="s">
        <v>954</v>
      </c>
      <c r="D78" s="208">
        <v>4</v>
      </c>
      <c r="E78" s="238">
        <v>3605.3</v>
      </c>
      <c r="F78" s="238">
        <v>16909.370459999998</v>
      </c>
      <c r="G78" s="237">
        <v>0</v>
      </c>
      <c r="H78" s="237">
        <f t="shared" si="6"/>
        <v>6312.8316384</v>
      </c>
      <c r="I78" s="237">
        <f t="shared" si="8"/>
        <v>42273.426149999999</v>
      </c>
      <c r="J78" s="237">
        <v>0</v>
      </c>
      <c r="K78" s="237">
        <v>0</v>
      </c>
      <c r="L78" s="237">
        <v>0</v>
      </c>
      <c r="M78" s="237">
        <v>0</v>
      </c>
      <c r="N78" s="237">
        <f t="shared" si="9"/>
        <v>16909.370459999998</v>
      </c>
      <c r="O78" s="237">
        <f t="shared" si="7"/>
        <v>251498.7033084</v>
      </c>
    </row>
    <row r="79" spans="1:15" x14ac:dyDescent="0.25">
      <c r="A79" s="207" t="s">
        <v>1861</v>
      </c>
      <c r="B79" s="209">
        <v>10</v>
      </c>
      <c r="C79" s="209" t="s">
        <v>971</v>
      </c>
      <c r="D79" s="208">
        <v>10</v>
      </c>
      <c r="E79" s="238">
        <v>2743.02</v>
      </c>
      <c r="F79" s="238">
        <v>16909.370459999998</v>
      </c>
      <c r="G79" s="237">
        <v>0</v>
      </c>
      <c r="H79" s="237">
        <f t="shared" si="6"/>
        <v>6312.8316384</v>
      </c>
      <c r="I79" s="237">
        <f t="shared" si="8"/>
        <v>42273.426149999999</v>
      </c>
      <c r="J79" s="237">
        <v>0</v>
      </c>
      <c r="K79" s="237">
        <v>0</v>
      </c>
      <c r="L79" s="237">
        <v>0</v>
      </c>
      <c r="M79" s="237">
        <v>0</v>
      </c>
      <c r="N79" s="237">
        <f t="shared" si="9"/>
        <v>16909.370459999998</v>
      </c>
      <c r="O79" s="237">
        <f t="shared" si="7"/>
        <v>251498.7033084</v>
      </c>
    </row>
    <row r="80" spans="1:15" x14ac:dyDescent="0.25">
      <c r="A80" s="207" t="s">
        <v>1862</v>
      </c>
      <c r="B80" s="203">
        <v>10</v>
      </c>
      <c r="C80" s="203" t="s">
        <v>971</v>
      </c>
      <c r="D80" s="208">
        <v>4</v>
      </c>
      <c r="E80" s="238">
        <v>5225.76</v>
      </c>
      <c r="F80" s="238">
        <v>13799.52666</v>
      </c>
      <c r="G80" s="237">
        <v>0</v>
      </c>
      <c r="H80" s="237">
        <f t="shared" si="6"/>
        <v>5151.8232864000001</v>
      </c>
      <c r="I80" s="237">
        <f t="shared" si="8"/>
        <v>34498.816650000001</v>
      </c>
      <c r="J80" s="237">
        <v>0</v>
      </c>
      <c r="K80" s="237">
        <v>0</v>
      </c>
      <c r="L80" s="237">
        <v>0</v>
      </c>
      <c r="M80" s="237">
        <v>0</v>
      </c>
      <c r="N80" s="237">
        <f t="shared" si="9"/>
        <v>13799.52666</v>
      </c>
      <c r="O80" s="237">
        <f t="shared" si="7"/>
        <v>205244.95985639998</v>
      </c>
    </row>
    <row r="81" spans="1:15" x14ac:dyDescent="0.25">
      <c r="A81" s="207" t="s">
        <v>1863</v>
      </c>
      <c r="B81" s="203">
        <v>10</v>
      </c>
      <c r="C81" s="203" t="s">
        <v>971</v>
      </c>
      <c r="D81" s="208">
        <v>4</v>
      </c>
      <c r="E81" s="238">
        <v>6000</v>
      </c>
      <c r="F81" s="238">
        <v>13799.52666</v>
      </c>
      <c r="G81" s="237">
        <v>0</v>
      </c>
      <c r="H81" s="237">
        <f t="shared" si="6"/>
        <v>5151.8232864000001</v>
      </c>
      <c r="I81" s="237">
        <f t="shared" si="8"/>
        <v>34498.816650000001</v>
      </c>
      <c r="J81" s="237">
        <v>0</v>
      </c>
      <c r="K81" s="237">
        <v>0</v>
      </c>
      <c r="L81" s="237">
        <v>0</v>
      </c>
      <c r="M81" s="237">
        <v>0</v>
      </c>
      <c r="N81" s="237">
        <f t="shared" si="9"/>
        <v>13799.52666</v>
      </c>
      <c r="O81" s="237">
        <f t="shared" si="7"/>
        <v>205244.95985639998</v>
      </c>
    </row>
    <row r="82" spans="1:15" x14ac:dyDescent="0.25">
      <c r="A82" s="207" t="s">
        <v>1864</v>
      </c>
      <c r="B82" s="203">
        <v>10</v>
      </c>
      <c r="C82" s="203" t="s">
        <v>971</v>
      </c>
      <c r="D82" s="208">
        <v>1</v>
      </c>
      <c r="E82" s="238">
        <v>14886.25</v>
      </c>
      <c r="F82" s="238">
        <v>23226.766199999995</v>
      </c>
      <c r="G82" s="237">
        <v>0</v>
      </c>
      <c r="H82" s="237">
        <f t="shared" si="6"/>
        <v>8671.326047999999</v>
      </c>
      <c r="I82" s="237">
        <f t="shared" si="8"/>
        <v>58066.915499999988</v>
      </c>
      <c r="J82" s="237">
        <v>0</v>
      </c>
      <c r="K82" s="237">
        <v>0</v>
      </c>
      <c r="L82" s="237">
        <v>0</v>
      </c>
      <c r="M82" s="237">
        <v>0</v>
      </c>
      <c r="N82" s="237">
        <f t="shared" si="9"/>
        <v>23226.766199999995</v>
      </c>
      <c r="O82" s="237">
        <f t="shared" si="7"/>
        <v>345459.43594799994</v>
      </c>
    </row>
    <row r="83" spans="1:15" x14ac:dyDescent="0.25">
      <c r="A83" s="207" t="s">
        <v>1865</v>
      </c>
      <c r="B83" s="209">
        <v>5</v>
      </c>
      <c r="C83" s="209" t="s">
        <v>947</v>
      </c>
      <c r="D83" s="208">
        <v>3</v>
      </c>
      <c r="E83" s="238">
        <v>7334.48</v>
      </c>
      <c r="F83" s="238">
        <v>16909.370459999998</v>
      </c>
      <c r="G83" s="237">
        <v>0</v>
      </c>
      <c r="H83" s="237">
        <f t="shared" si="6"/>
        <v>6312.8316384</v>
      </c>
      <c r="I83" s="237">
        <f t="shared" si="8"/>
        <v>42273.426149999999</v>
      </c>
      <c r="J83" s="237">
        <v>0</v>
      </c>
      <c r="K83" s="237">
        <v>0</v>
      </c>
      <c r="L83" s="237">
        <v>0</v>
      </c>
      <c r="M83" s="237">
        <v>0</v>
      </c>
      <c r="N83" s="237">
        <f t="shared" si="9"/>
        <v>16909.370459999998</v>
      </c>
      <c r="O83" s="237">
        <f t="shared" si="7"/>
        <v>251498.7033084</v>
      </c>
    </row>
    <row r="84" spans="1:15" x14ac:dyDescent="0.25">
      <c r="A84" s="207" t="s">
        <v>1866</v>
      </c>
      <c r="B84" s="203">
        <v>5</v>
      </c>
      <c r="C84" s="203" t="s">
        <v>947</v>
      </c>
      <c r="D84" s="208">
        <v>3</v>
      </c>
      <c r="E84" s="238">
        <v>2743.02</v>
      </c>
      <c r="F84" s="238">
        <v>13799.52666</v>
      </c>
      <c r="G84" s="237">
        <v>0</v>
      </c>
      <c r="H84" s="237">
        <f t="shared" si="6"/>
        <v>5151.8232864000001</v>
      </c>
      <c r="I84" s="237">
        <f t="shared" si="8"/>
        <v>34498.816650000001</v>
      </c>
      <c r="J84" s="237">
        <v>0</v>
      </c>
      <c r="K84" s="237">
        <v>0</v>
      </c>
      <c r="L84" s="237">
        <v>0</v>
      </c>
      <c r="M84" s="237">
        <v>0</v>
      </c>
      <c r="N84" s="237">
        <f t="shared" si="9"/>
        <v>13799.52666</v>
      </c>
      <c r="O84" s="237">
        <f t="shared" si="7"/>
        <v>205244.95985639998</v>
      </c>
    </row>
    <row r="85" spans="1:15" x14ac:dyDescent="0.25">
      <c r="A85" s="207" t="s">
        <v>1867</v>
      </c>
      <c r="B85" s="203">
        <v>5</v>
      </c>
      <c r="C85" s="203" t="s">
        <v>947</v>
      </c>
      <c r="D85" s="208">
        <v>7</v>
      </c>
      <c r="E85" s="238">
        <v>3391.62</v>
      </c>
      <c r="F85" s="238">
        <v>15357.031919999999</v>
      </c>
      <c r="G85" s="237">
        <v>0</v>
      </c>
      <c r="H85" s="237">
        <f t="shared" si="6"/>
        <v>5733.2919167999999</v>
      </c>
      <c r="I85" s="237">
        <f t="shared" si="8"/>
        <v>38392.5798</v>
      </c>
      <c r="J85" s="237">
        <v>0</v>
      </c>
      <c r="K85" s="237">
        <v>0</v>
      </c>
      <c r="L85" s="237">
        <v>0</v>
      </c>
      <c r="M85" s="237">
        <v>0</v>
      </c>
      <c r="N85" s="237">
        <f t="shared" si="9"/>
        <v>15357.031919999999</v>
      </c>
      <c r="O85" s="237">
        <f t="shared" si="7"/>
        <v>228410.25475679999</v>
      </c>
    </row>
    <row r="86" spans="1:15" x14ac:dyDescent="0.25">
      <c r="A86" s="207" t="s">
        <v>1868</v>
      </c>
      <c r="B86" s="203">
        <v>5</v>
      </c>
      <c r="C86" s="203" t="s">
        <v>947</v>
      </c>
      <c r="D86" s="208">
        <v>2</v>
      </c>
      <c r="E86" s="238">
        <v>38158.15</v>
      </c>
      <c r="F86" s="238">
        <v>50921.999999999993</v>
      </c>
      <c r="G86" s="237">
        <v>0</v>
      </c>
      <c r="H86" s="237">
        <f t="shared" si="6"/>
        <v>19010.88</v>
      </c>
      <c r="I86" s="237">
        <f t="shared" si="8"/>
        <v>127304.99999999999</v>
      </c>
      <c r="J86" s="237">
        <v>0</v>
      </c>
      <c r="K86" s="237">
        <v>0</v>
      </c>
      <c r="L86" s="237">
        <v>0</v>
      </c>
      <c r="M86" s="237">
        <v>0</v>
      </c>
      <c r="N86" s="237">
        <f t="shared" si="9"/>
        <v>50921.999999999993</v>
      </c>
      <c r="O86" s="237">
        <f t="shared" si="7"/>
        <v>757379.87999999989</v>
      </c>
    </row>
    <row r="87" spans="1:15" x14ac:dyDescent="0.25">
      <c r="A87" s="207" t="s">
        <v>1869</v>
      </c>
      <c r="B87" s="209">
        <v>9</v>
      </c>
      <c r="C87" s="209" t="s">
        <v>980</v>
      </c>
      <c r="D87" s="208">
        <v>2</v>
      </c>
      <c r="E87" s="238">
        <v>11110.73</v>
      </c>
      <c r="F87" s="238">
        <v>23226.766199999995</v>
      </c>
      <c r="G87" s="237">
        <v>0</v>
      </c>
      <c r="H87" s="237">
        <f t="shared" si="6"/>
        <v>8671.326047999999</v>
      </c>
      <c r="I87" s="237">
        <f t="shared" si="8"/>
        <v>58066.915499999988</v>
      </c>
      <c r="J87" s="237">
        <v>0</v>
      </c>
      <c r="K87" s="237">
        <v>0</v>
      </c>
      <c r="L87" s="237">
        <v>0</v>
      </c>
      <c r="M87" s="237">
        <v>0</v>
      </c>
      <c r="N87" s="237">
        <f t="shared" si="9"/>
        <v>23226.766199999995</v>
      </c>
      <c r="O87" s="237">
        <f t="shared" si="7"/>
        <v>345459.43594799994</v>
      </c>
    </row>
    <row r="88" spans="1:15" x14ac:dyDescent="0.25">
      <c r="A88" s="207" t="s">
        <v>1870</v>
      </c>
      <c r="B88" s="203">
        <v>4</v>
      </c>
      <c r="C88" s="203" t="s">
        <v>984</v>
      </c>
      <c r="D88" s="208">
        <v>1</v>
      </c>
      <c r="E88" s="238">
        <v>6460.04</v>
      </c>
      <c r="F88" s="238">
        <v>23253.792120000002</v>
      </c>
      <c r="G88" s="237">
        <v>0</v>
      </c>
      <c r="H88" s="237">
        <f t="shared" si="6"/>
        <v>8681.415724800001</v>
      </c>
      <c r="I88" s="237">
        <f t="shared" si="8"/>
        <v>58134.48030000001</v>
      </c>
      <c r="J88" s="237">
        <v>0</v>
      </c>
      <c r="K88" s="237">
        <v>0</v>
      </c>
      <c r="L88" s="237">
        <v>0</v>
      </c>
      <c r="M88" s="237">
        <v>0</v>
      </c>
      <c r="N88" s="237">
        <f t="shared" si="9"/>
        <v>23253.792120000002</v>
      </c>
      <c r="O88" s="237">
        <f t="shared" si="7"/>
        <v>345861.40146480006</v>
      </c>
    </row>
    <row r="89" spans="1:15" ht="15.75" thickBot="1" x14ac:dyDescent="0.3">
      <c r="A89" s="210" t="s">
        <v>1871</v>
      </c>
      <c r="B89" s="209">
        <v>4</v>
      </c>
      <c r="C89" s="209" t="s">
        <v>984</v>
      </c>
      <c r="D89" s="211">
        <v>1</v>
      </c>
      <c r="E89" s="239">
        <v>6460.04</v>
      </c>
      <c r="F89" s="239">
        <v>23253.792120000002</v>
      </c>
      <c r="G89" s="237">
        <v>0</v>
      </c>
      <c r="H89" s="237">
        <f t="shared" si="6"/>
        <v>8681.415724800001</v>
      </c>
      <c r="I89" s="237">
        <f t="shared" si="8"/>
        <v>58134.48030000001</v>
      </c>
      <c r="J89" s="237">
        <v>0</v>
      </c>
      <c r="K89" s="237">
        <v>0</v>
      </c>
      <c r="L89" s="237">
        <v>0</v>
      </c>
      <c r="M89" s="237">
        <v>0</v>
      </c>
      <c r="N89" s="237">
        <f t="shared" si="9"/>
        <v>23253.792120000002</v>
      </c>
      <c r="O89" s="237">
        <f t="shared" si="7"/>
        <v>345861.40146480006</v>
      </c>
    </row>
    <row r="90" spans="1:15" x14ac:dyDescent="0.25">
      <c r="D90" s="212">
        <f>SUM(D7:D89)</f>
        <v>475</v>
      </c>
    </row>
    <row r="91" spans="1:15" x14ac:dyDescent="0.25">
      <c r="A91" s="191" t="s">
        <v>1784</v>
      </c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</row>
    <row r="92" spans="1:15" x14ac:dyDescent="0.25">
      <c r="A92" s="191" t="s">
        <v>1785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</row>
    <row r="93" spans="1:15" x14ac:dyDescent="0.25">
      <c r="A93" s="191" t="s">
        <v>1872</v>
      </c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</row>
    <row r="94" spans="1:15" x14ac:dyDescent="0.25">
      <c r="A94" s="213" t="s">
        <v>1078</v>
      </c>
      <c r="B94" s="214" t="s">
        <v>1079</v>
      </c>
      <c r="C94" s="214" t="s">
        <v>1080</v>
      </c>
      <c r="D94" s="215" t="s">
        <v>1787</v>
      </c>
      <c r="E94" s="240" t="s">
        <v>1081</v>
      </c>
      <c r="F94" s="240"/>
      <c r="G94" s="240"/>
      <c r="H94" s="240"/>
      <c r="I94" s="240"/>
      <c r="J94" s="240"/>
      <c r="K94" s="240"/>
      <c r="L94" s="240"/>
      <c r="M94" s="240"/>
      <c r="N94" s="240"/>
      <c r="O94" s="213" t="s">
        <v>1082</v>
      </c>
    </row>
    <row r="95" spans="1:15" ht="27" customHeight="1" x14ac:dyDescent="0.25">
      <c r="A95" s="216"/>
      <c r="B95" s="217"/>
      <c r="C95" s="217"/>
      <c r="D95" s="218"/>
      <c r="E95" s="241" t="s">
        <v>1083</v>
      </c>
      <c r="F95" s="242"/>
      <c r="G95" s="213" t="s">
        <v>1084</v>
      </c>
      <c r="H95" s="243" t="s">
        <v>1085</v>
      </c>
      <c r="I95" s="244"/>
      <c r="J95" s="213" t="s">
        <v>1086</v>
      </c>
      <c r="K95" s="213" t="s">
        <v>1087</v>
      </c>
      <c r="L95" s="213" t="s">
        <v>79</v>
      </c>
      <c r="M95" s="213" t="s">
        <v>1879</v>
      </c>
      <c r="N95" s="213" t="s">
        <v>1081</v>
      </c>
      <c r="O95" s="216"/>
    </row>
    <row r="96" spans="1:15" ht="56.45" customHeight="1" x14ac:dyDescent="0.25">
      <c r="A96" s="219"/>
      <c r="B96" s="220"/>
      <c r="C96" s="220"/>
      <c r="D96" s="221"/>
      <c r="E96" s="245" t="s">
        <v>1880</v>
      </c>
      <c r="F96" s="245" t="s">
        <v>1881</v>
      </c>
      <c r="G96" s="219"/>
      <c r="H96" s="245" t="s">
        <v>1882</v>
      </c>
      <c r="I96" s="245" t="s">
        <v>1883</v>
      </c>
      <c r="J96" s="219"/>
      <c r="K96" s="219"/>
      <c r="L96" s="219"/>
      <c r="M96" s="219"/>
      <c r="N96" s="219"/>
      <c r="O96" s="219"/>
    </row>
    <row r="97" spans="1:15" x14ac:dyDescent="0.25">
      <c r="A97" s="207" t="s">
        <v>1873</v>
      </c>
      <c r="B97" s="222">
        <v>6</v>
      </c>
      <c r="C97" s="203" t="s">
        <v>952</v>
      </c>
      <c r="D97" s="208">
        <v>31</v>
      </c>
      <c r="E97" s="238">
        <v>5895.54</v>
      </c>
      <c r="F97" s="238">
        <v>10811.734200000001</v>
      </c>
      <c r="G97" s="237">
        <v>0</v>
      </c>
      <c r="H97" s="237">
        <f t="shared" ref="H97:H104" si="10">((((F97/2)/15)*14)*0.4)*2</f>
        <v>4036.380768</v>
      </c>
      <c r="I97" s="237">
        <f t="shared" ref="I97:I104" si="11">((F97/2)/15)*75</f>
        <v>27029.335500000001</v>
      </c>
      <c r="J97" s="237">
        <v>0</v>
      </c>
      <c r="K97" s="237">
        <v>0</v>
      </c>
      <c r="L97" s="237">
        <v>0</v>
      </c>
      <c r="M97" s="237">
        <v>0</v>
      </c>
      <c r="N97" s="237">
        <f t="shared" ref="N97:N104" si="12">F97</f>
        <v>10811.734200000001</v>
      </c>
      <c r="O97" s="237">
        <f t="shared" ref="O97:O104" si="13">(N97*12)+H97+I97</f>
        <v>160806.52666800003</v>
      </c>
    </row>
    <row r="98" spans="1:15" x14ac:dyDescent="0.25">
      <c r="A98" s="207" t="s">
        <v>1874</v>
      </c>
      <c r="B98" s="222">
        <v>6</v>
      </c>
      <c r="C98" s="203" t="s">
        <v>952</v>
      </c>
      <c r="D98" s="208">
        <v>20</v>
      </c>
      <c r="E98" s="238">
        <v>8705.11</v>
      </c>
      <c r="F98" s="238">
        <v>16936.383959999999</v>
      </c>
      <c r="G98" s="237">
        <v>0</v>
      </c>
      <c r="H98" s="237">
        <f t="shared" si="10"/>
        <v>6322.9166783999999</v>
      </c>
      <c r="I98" s="237">
        <f t="shared" si="11"/>
        <v>42340.959899999994</v>
      </c>
      <c r="J98" s="237">
        <v>0</v>
      </c>
      <c r="K98" s="237">
        <v>0</v>
      </c>
      <c r="L98" s="237">
        <v>0</v>
      </c>
      <c r="M98" s="237">
        <v>0</v>
      </c>
      <c r="N98" s="237">
        <f t="shared" si="12"/>
        <v>16936.383959999999</v>
      </c>
      <c r="O98" s="237">
        <f t="shared" si="13"/>
        <v>251900.48409839999</v>
      </c>
    </row>
    <row r="99" spans="1:15" ht="25.5" x14ac:dyDescent="0.25">
      <c r="A99" s="207" t="s">
        <v>1875</v>
      </c>
      <c r="B99" s="223">
        <v>3</v>
      </c>
      <c r="C99" s="203" t="s">
        <v>1796</v>
      </c>
      <c r="D99" s="208">
        <v>1</v>
      </c>
      <c r="E99" s="238">
        <v>14217.74</v>
      </c>
      <c r="F99" s="238">
        <v>22955.960520000001</v>
      </c>
      <c r="G99" s="237">
        <v>0</v>
      </c>
      <c r="H99" s="237">
        <f t="shared" si="10"/>
        <v>8570.2252608000017</v>
      </c>
      <c r="I99" s="237">
        <f t="shared" si="11"/>
        <v>57389.901300000005</v>
      </c>
      <c r="J99" s="237">
        <v>0</v>
      </c>
      <c r="K99" s="237">
        <v>0</v>
      </c>
      <c r="L99" s="237">
        <v>0</v>
      </c>
      <c r="M99" s="237">
        <v>0</v>
      </c>
      <c r="N99" s="237">
        <f t="shared" si="12"/>
        <v>22955.960520000001</v>
      </c>
      <c r="O99" s="237">
        <f t="shared" si="13"/>
        <v>341431.65280080005</v>
      </c>
    </row>
    <row r="100" spans="1:15" x14ac:dyDescent="0.25">
      <c r="A100" s="207" t="s">
        <v>1876</v>
      </c>
      <c r="B100" s="223">
        <v>4</v>
      </c>
      <c r="C100" s="203" t="s">
        <v>984</v>
      </c>
      <c r="D100" s="208">
        <v>3</v>
      </c>
      <c r="E100" s="238">
        <v>14217.74</v>
      </c>
      <c r="F100" s="238">
        <v>22356</v>
      </c>
      <c r="G100" s="237">
        <v>0</v>
      </c>
      <c r="H100" s="237">
        <f t="shared" si="10"/>
        <v>8346.2400000000016</v>
      </c>
      <c r="I100" s="237">
        <f t="shared" si="11"/>
        <v>55890</v>
      </c>
      <c r="J100" s="237">
        <v>0</v>
      </c>
      <c r="K100" s="237">
        <v>0</v>
      </c>
      <c r="L100" s="237">
        <v>0</v>
      </c>
      <c r="M100" s="237">
        <v>0</v>
      </c>
      <c r="N100" s="237">
        <f t="shared" si="12"/>
        <v>22356</v>
      </c>
      <c r="O100" s="237">
        <f t="shared" si="13"/>
        <v>332508.24</v>
      </c>
    </row>
    <row r="101" spans="1:15" x14ac:dyDescent="0.25">
      <c r="A101" s="224" t="s">
        <v>1877</v>
      </c>
      <c r="B101" s="225">
        <v>5</v>
      </c>
      <c r="C101" s="203" t="s">
        <v>947</v>
      </c>
      <c r="D101" s="226">
        <v>2</v>
      </c>
      <c r="E101" s="246">
        <v>4969.96</v>
      </c>
      <c r="F101" s="246">
        <v>10811.734200000001</v>
      </c>
      <c r="G101" s="237">
        <v>0</v>
      </c>
      <c r="H101" s="247">
        <f t="shared" si="10"/>
        <v>4036.380768</v>
      </c>
      <c r="I101" s="247">
        <f t="shared" si="11"/>
        <v>27029.335500000001</v>
      </c>
      <c r="J101" s="237">
        <v>0</v>
      </c>
      <c r="K101" s="237">
        <v>0</v>
      </c>
      <c r="L101" s="237">
        <v>0</v>
      </c>
      <c r="M101" s="237">
        <v>0</v>
      </c>
      <c r="N101" s="247">
        <f t="shared" si="12"/>
        <v>10811.734200000001</v>
      </c>
      <c r="O101" s="247">
        <f t="shared" si="13"/>
        <v>160806.52666800003</v>
      </c>
    </row>
    <row r="102" spans="1:15" x14ac:dyDescent="0.25">
      <c r="A102" s="227" t="s">
        <v>1878</v>
      </c>
      <c r="B102" s="225">
        <v>5</v>
      </c>
      <c r="C102" s="203" t="s">
        <v>947</v>
      </c>
      <c r="D102" s="226">
        <v>2</v>
      </c>
      <c r="E102" s="246">
        <v>11110.73</v>
      </c>
      <c r="F102" s="246">
        <v>20068.062120000002</v>
      </c>
      <c r="G102" s="237">
        <v>0</v>
      </c>
      <c r="H102" s="247">
        <f t="shared" si="10"/>
        <v>7492.0765248000016</v>
      </c>
      <c r="I102" s="247">
        <f t="shared" si="11"/>
        <v>50170.155300000006</v>
      </c>
      <c r="J102" s="237">
        <v>0</v>
      </c>
      <c r="K102" s="237">
        <v>0</v>
      </c>
      <c r="L102" s="237">
        <v>0</v>
      </c>
      <c r="M102" s="237">
        <v>0</v>
      </c>
      <c r="N102" s="247">
        <f t="shared" si="12"/>
        <v>20068.062120000002</v>
      </c>
      <c r="O102" s="247">
        <f t="shared" si="13"/>
        <v>298478.97726480005</v>
      </c>
    </row>
    <row r="103" spans="1:15" x14ac:dyDescent="0.25">
      <c r="A103" s="207" t="s">
        <v>1857</v>
      </c>
      <c r="B103" s="228">
        <v>5</v>
      </c>
      <c r="C103" s="203" t="s">
        <v>947</v>
      </c>
      <c r="D103" s="208">
        <v>2</v>
      </c>
      <c r="E103" s="238">
        <v>1674.21</v>
      </c>
      <c r="F103" s="238">
        <v>16936.383959999999</v>
      </c>
      <c r="G103" s="237">
        <v>0</v>
      </c>
      <c r="H103" s="237">
        <f t="shared" si="10"/>
        <v>6322.9166783999999</v>
      </c>
      <c r="I103" s="237">
        <f t="shared" si="11"/>
        <v>42340.959899999994</v>
      </c>
      <c r="J103" s="237">
        <v>0</v>
      </c>
      <c r="K103" s="237">
        <v>0</v>
      </c>
      <c r="L103" s="237">
        <v>0</v>
      </c>
      <c r="M103" s="237">
        <v>0</v>
      </c>
      <c r="N103" s="237">
        <f t="shared" si="12"/>
        <v>16936.383959999999</v>
      </c>
      <c r="O103" s="237">
        <f t="shared" si="13"/>
        <v>251900.48409839999</v>
      </c>
    </row>
    <row r="104" spans="1:15" x14ac:dyDescent="0.25">
      <c r="A104" s="207" t="s">
        <v>1845</v>
      </c>
      <c r="B104" s="223">
        <v>10</v>
      </c>
      <c r="C104" s="203" t="s">
        <v>971</v>
      </c>
      <c r="D104" s="208">
        <v>5</v>
      </c>
      <c r="E104" s="238">
        <v>1674.21</v>
      </c>
      <c r="F104" s="238">
        <v>10811.734200000001</v>
      </c>
      <c r="G104" s="237">
        <v>0</v>
      </c>
      <c r="H104" s="237">
        <f t="shared" si="10"/>
        <v>4036.380768</v>
      </c>
      <c r="I104" s="237">
        <f t="shared" si="11"/>
        <v>27029.335500000001</v>
      </c>
      <c r="J104" s="237">
        <v>0</v>
      </c>
      <c r="K104" s="237">
        <v>0</v>
      </c>
      <c r="L104" s="237">
        <v>0</v>
      </c>
      <c r="M104" s="237">
        <v>0</v>
      </c>
      <c r="N104" s="237">
        <f t="shared" si="12"/>
        <v>10811.734200000001</v>
      </c>
      <c r="O104" s="237">
        <f t="shared" si="13"/>
        <v>160806.52666800003</v>
      </c>
    </row>
    <row r="105" spans="1:15" x14ac:dyDescent="0.25">
      <c r="D105" s="212">
        <f>SUM(D97:D104)</f>
        <v>66</v>
      </c>
    </row>
  </sheetData>
  <mergeCells count="34">
    <mergeCell ref="M95:M96"/>
    <mergeCell ref="N95:N96"/>
    <mergeCell ref="E95:F95"/>
    <mergeCell ref="G95:G96"/>
    <mergeCell ref="H95:I95"/>
    <mergeCell ref="J95:J96"/>
    <mergeCell ref="K95:K96"/>
    <mergeCell ref="L95:L96"/>
    <mergeCell ref="N5:N6"/>
    <mergeCell ref="A91:O91"/>
    <mergeCell ref="A92:O92"/>
    <mergeCell ref="A93:O93"/>
    <mergeCell ref="A94:A96"/>
    <mergeCell ref="B94:B96"/>
    <mergeCell ref="C94:C96"/>
    <mergeCell ref="D94:D96"/>
    <mergeCell ref="E94:N94"/>
    <mergeCell ref="O94:O96"/>
    <mergeCell ref="G5:G6"/>
    <mergeCell ref="H5:I5"/>
    <mergeCell ref="J5:J6"/>
    <mergeCell ref="K5:K6"/>
    <mergeCell ref="L5:L6"/>
    <mergeCell ref="M5:M6"/>
    <mergeCell ref="A1:O1"/>
    <mergeCell ref="A2:O2"/>
    <mergeCell ref="A3:O3"/>
    <mergeCell ref="A4:A6"/>
    <mergeCell ref="B4:B6"/>
    <mergeCell ref="C4:C6"/>
    <mergeCell ref="D4:D6"/>
    <mergeCell ref="E4:N4"/>
    <mergeCell ref="O4:O6"/>
    <mergeCell ref="E5:F5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9FCD-F0C2-4711-93FC-020389E0DB35}">
  <dimension ref="A1:O15"/>
  <sheetViews>
    <sheetView workbookViewId="0">
      <selection activeCell="B18" sqref="B18"/>
    </sheetView>
  </sheetViews>
  <sheetFormatPr baseColWidth="10" defaultRowHeight="15" x14ac:dyDescent="0.25"/>
  <cols>
    <col min="1" max="1" width="42.140625" style="192" customWidth="1"/>
    <col min="2" max="2" width="5.140625" style="192" customWidth="1"/>
    <col min="3" max="3" width="5.5703125" style="192" customWidth="1"/>
    <col min="4" max="4" width="5.140625" style="192" customWidth="1"/>
    <col min="5" max="5" width="11.7109375" style="192" bestFit="1" customWidth="1"/>
    <col min="6" max="6" width="14.7109375" style="192" bestFit="1" customWidth="1"/>
    <col min="7" max="7" width="14.85546875" style="192" customWidth="1"/>
    <col min="8" max="8" width="14" style="192" customWidth="1"/>
    <col min="9" max="9" width="15.140625" style="192" customWidth="1"/>
    <col min="10" max="13" width="11.7109375" style="192" bestFit="1" customWidth="1"/>
    <col min="14" max="14" width="19.42578125" style="192" customWidth="1"/>
    <col min="15" max="15" width="13.7109375" style="192" bestFit="1" customWidth="1"/>
    <col min="16" max="16384" width="11.42578125" style="192"/>
  </cols>
  <sheetData>
    <row r="1" spans="1:15" x14ac:dyDescent="0.25">
      <c r="A1" s="191" t="s">
        <v>1784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25">
      <c r="A2" s="191" t="s">
        <v>1785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25">
      <c r="A3" s="191" t="s">
        <v>1872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x14ac:dyDescent="0.25">
      <c r="A4" s="213" t="s">
        <v>1078</v>
      </c>
      <c r="B4" s="214" t="s">
        <v>1079</v>
      </c>
      <c r="C4" s="214" t="s">
        <v>1080</v>
      </c>
      <c r="D4" s="215" t="s">
        <v>1787</v>
      </c>
      <c r="E4" s="240" t="s">
        <v>1081</v>
      </c>
      <c r="F4" s="240"/>
      <c r="G4" s="240"/>
      <c r="H4" s="240"/>
      <c r="I4" s="240"/>
      <c r="J4" s="240"/>
      <c r="K4" s="240"/>
      <c r="L4" s="240"/>
      <c r="M4" s="240"/>
      <c r="N4" s="240"/>
      <c r="O4" s="213" t="s">
        <v>1082</v>
      </c>
    </row>
    <row r="5" spans="1:15" ht="27" customHeight="1" x14ac:dyDescent="0.25">
      <c r="A5" s="216"/>
      <c r="B5" s="217"/>
      <c r="C5" s="217"/>
      <c r="D5" s="218"/>
      <c r="E5" s="241" t="s">
        <v>1083</v>
      </c>
      <c r="F5" s="242"/>
      <c r="G5" s="213" t="s">
        <v>1084</v>
      </c>
      <c r="H5" s="243" t="s">
        <v>1085</v>
      </c>
      <c r="I5" s="244"/>
      <c r="J5" s="213" t="s">
        <v>1086</v>
      </c>
      <c r="K5" s="213" t="s">
        <v>1087</v>
      </c>
      <c r="L5" s="213" t="s">
        <v>79</v>
      </c>
      <c r="M5" s="213" t="s">
        <v>1879</v>
      </c>
      <c r="N5" s="213" t="s">
        <v>1081</v>
      </c>
      <c r="O5" s="216"/>
    </row>
    <row r="6" spans="1:15" ht="56.45" customHeight="1" x14ac:dyDescent="0.25">
      <c r="A6" s="219"/>
      <c r="B6" s="220"/>
      <c r="C6" s="220"/>
      <c r="D6" s="221"/>
      <c r="E6" s="245" t="s">
        <v>1880</v>
      </c>
      <c r="F6" s="245" t="s">
        <v>1881</v>
      </c>
      <c r="G6" s="219"/>
      <c r="H6" s="245" t="s">
        <v>1882</v>
      </c>
      <c r="I6" s="245" t="s">
        <v>1883</v>
      </c>
      <c r="J6" s="219"/>
      <c r="K6" s="219"/>
      <c r="L6" s="219"/>
      <c r="M6" s="219"/>
      <c r="N6" s="219"/>
      <c r="O6" s="219"/>
    </row>
    <row r="7" spans="1:15" x14ac:dyDescent="0.25">
      <c r="A7" s="207" t="s">
        <v>1873</v>
      </c>
      <c r="B7" s="222">
        <v>6</v>
      </c>
      <c r="C7" s="203" t="s">
        <v>952</v>
      </c>
      <c r="D7" s="208">
        <v>31</v>
      </c>
      <c r="E7" s="238">
        <v>5895.54</v>
      </c>
      <c r="F7" s="238">
        <v>10811.734200000001</v>
      </c>
      <c r="G7" s="237">
        <v>0</v>
      </c>
      <c r="H7" s="237">
        <f t="shared" ref="H7:H14" si="0">((((F7/2)/15)*14)*0.4)*2</f>
        <v>4036.380768</v>
      </c>
      <c r="I7" s="237">
        <f t="shared" ref="I7:I14" si="1">((F7/2)/15)*75</f>
        <v>27029.335500000001</v>
      </c>
      <c r="J7" s="237">
        <v>0</v>
      </c>
      <c r="K7" s="237">
        <v>0</v>
      </c>
      <c r="L7" s="237">
        <v>0</v>
      </c>
      <c r="M7" s="237">
        <v>0</v>
      </c>
      <c r="N7" s="237">
        <f t="shared" ref="N7:N14" si="2">F7</f>
        <v>10811.734200000001</v>
      </c>
      <c r="O7" s="237">
        <f t="shared" ref="O7:O14" si="3">(N7*12)+H7+I7</f>
        <v>160806.52666800003</v>
      </c>
    </row>
    <row r="8" spans="1:15" x14ac:dyDescent="0.25">
      <c r="A8" s="207" t="s">
        <v>1874</v>
      </c>
      <c r="B8" s="222">
        <v>6</v>
      </c>
      <c r="C8" s="203" t="s">
        <v>952</v>
      </c>
      <c r="D8" s="208">
        <v>20</v>
      </c>
      <c r="E8" s="238">
        <v>8705.11</v>
      </c>
      <c r="F8" s="238">
        <v>16936.383959999999</v>
      </c>
      <c r="G8" s="237">
        <v>0</v>
      </c>
      <c r="H8" s="237">
        <f t="shared" si="0"/>
        <v>6322.9166783999999</v>
      </c>
      <c r="I8" s="237">
        <f t="shared" si="1"/>
        <v>42340.959899999994</v>
      </c>
      <c r="J8" s="237">
        <v>0</v>
      </c>
      <c r="K8" s="237">
        <v>0</v>
      </c>
      <c r="L8" s="237">
        <v>0</v>
      </c>
      <c r="M8" s="237">
        <v>0</v>
      </c>
      <c r="N8" s="237">
        <f t="shared" si="2"/>
        <v>16936.383959999999</v>
      </c>
      <c r="O8" s="237">
        <f t="shared" si="3"/>
        <v>251900.48409839999</v>
      </c>
    </row>
    <row r="9" spans="1:15" ht="25.5" x14ac:dyDescent="0.25">
      <c r="A9" s="207" t="s">
        <v>1875</v>
      </c>
      <c r="B9" s="223">
        <v>3</v>
      </c>
      <c r="C9" s="203" t="s">
        <v>1796</v>
      </c>
      <c r="D9" s="208">
        <v>1</v>
      </c>
      <c r="E9" s="238">
        <v>14217.74</v>
      </c>
      <c r="F9" s="238">
        <v>22955.960520000001</v>
      </c>
      <c r="G9" s="237">
        <v>0</v>
      </c>
      <c r="H9" s="237">
        <f t="shared" si="0"/>
        <v>8570.2252608000017</v>
      </c>
      <c r="I9" s="237">
        <f t="shared" si="1"/>
        <v>57389.901300000005</v>
      </c>
      <c r="J9" s="237">
        <v>0</v>
      </c>
      <c r="K9" s="237">
        <v>0</v>
      </c>
      <c r="L9" s="237">
        <v>0</v>
      </c>
      <c r="M9" s="237">
        <v>0</v>
      </c>
      <c r="N9" s="237">
        <f t="shared" si="2"/>
        <v>22955.960520000001</v>
      </c>
      <c r="O9" s="237">
        <f t="shared" si="3"/>
        <v>341431.65280080005</v>
      </c>
    </row>
    <row r="10" spans="1:15" x14ac:dyDescent="0.25">
      <c r="A10" s="207" t="s">
        <v>1876</v>
      </c>
      <c r="B10" s="223">
        <v>4</v>
      </c>
      <c r="C10" s="203" t="s">
        <v>984</v>
      </c>
      <c r="D10" s="208">
        <v>3</v>
      </c>
      <c r="E10" s="238">
        <v>14217.74</v>
      </c>
      <c r="F10" s="238">
        <v>22356</v>
      </c>
      <c r="G10" s="237">
        <v>0</v>
      </c>
      <c r="H10" s="237">
        <f t="shared" si="0"/>
        <v>8346.2400000000016</v>
      </c>
      <c r="I10" s="237">
        <f t="shared" si="1"/>
        <v>55890</v>
      </c>
      <c r="J10" s="237">
        <v>0</v>
      </c>
      <c r="K10" s="237">
        <v>0</v>
      </c>
      <c r="L10" s="237">
        <v>0</v>
      </c>
      <c r="M10" s="237">
        <v>0</v>
      </c>
      <c r="N10" s="237">
        <f t="shared" si="2"/>
        <v>22356</v>
      </c>
      <c r="O10" s="237">
        <f t="shared" si="3"/>
        <v>332508.24</v>
      </c>
    </row>
    <row r="11" spans="1:15" x14ac:dyDescent="0.25">
      <c r="A11" s="224" t="s">
        <v>1877</v>
      </c>
      <c r="B11" s="225">
        <v>5</v>
      </c>
      <c r="C11" s="203" t="s">
        <v>947</v>
      </c>
      <c r="D11" s="226">
        <v>2</v>
      </c>
      <c r="E11" s="246">
        <v>4969.96</v>
      </c>
      <c r="F11" s="246">
        <v>10811.734200000001</v>
      </c>
      <c r="G11" s="237">
        <v>0</v>
      </c>
      <c r="H11" s="247">
        <f t="shared" si="0"/>
        <v>4036.380768</v>
      </c>
      <c r="I11" s="247">
        <f t="shared" si="1"/>
        <v>27029.335500000001</v>
      </c>
      <c r="J11" s="237">
        <v>0</v>
      </c>
      <c r="K11" s="237">
        <v>0</v>
      </c>
      <c r="L11" s="237">
        <v>0</v>
      </c>
      <c r="M11" s="237">
        <v>0</v>
      </c>
      <c r="N11" s="247">
        <f t="shared" si="2"/>
        <v>10811.734200000001</v>
      </c>
      <c r="O11" s="247">
        <f t="shared" si="3"/>
        <v>160806.52666800003</v>
      </c>
    </row>
    <row r="12" spans="1:15" x14ac:dyDescent="0.25">
      <c r="A12" s="227" t="s">
        <v>1878</v>
      </c>
      <c r="B12" s="225">
        <v>5</v>
      </c>
      <c r="C12" s="203" t="s">
        <v>947</v>
      </c>
      <c r="D12" s="226">
        <v>2</v>
      </c>
      <c r="E12" s="246">
        <v>11110.73</v>
      </c>
      <c r="F12" s="246">
        <v>20068.062120000002</v>
      </c>
      <c r="G12" s="237">
        <v>0</v>
      </c>
      <c r="H12" s="247">
        <f t="shared" si="0"/>
        <v>7492.0765248000016</v>
      </c>
      <c r="I12" s="247">
        <f t="shared" si="1"/>
        <v>50170.155300000006</v>
      </c>
      <c r="J12" s="237">
        <v>0</v>
      </c>
      <c r="K12" s="237">
        <v>0</v>
      </c>
      <c r="L12" s="237">
        <v>0</v>
      </c>
      <c r="M12" s="237">
        <v>0</v>
      </c>
      <c r="N12" s="247">
        <f t="shared" si="2"/>
        <v>20068.062120000002</v>
      </c>
      <c r="O12" s="247">
        <f t="shared" si="3"/>
        <v>298478.97726480005</v>
      </c>
    </row>
    <row r="13" spans="1:15" x14ac:dyDescent="0.25">
      <c r="A13" s="207" t="s">
        <v>1857</v>
      </c>
      <c r="B13" s="228">
        <v>5</v>
      </c>
      <c r="C13" s="203" t="s">
        <v>947</v>
      </c>
      <c r="D13" s="208">
        <v>2</v>
      </c>
      <c r="E13" s="238">
        <v>1674.21</v>
      </c>
      <c r="F13" s="238">
        <v>16936.383959999999</v>
      </c>
      <c r="G13" s="237">
        <v>0</v>
      </c>
      <c r="H13" s="237">
        <f t="shared" si="0"/>
        <v>6322.9166783999999</v>
      </c>
      <c r="I13" s="237">
        <f t="shared" si="1"/>
        <v>42340.959899999994</v>
      </c>
      <c r="J13" s="237">
        <v>0</v>
      </c>
      <c r="K13" s="237">
        <v>0</v>
      </c>
      <c r="L13" s="237">
        <v>0</v>
      </c>
      <c r="M13" s="237">
        <v>0</v>
      </c>
      <c r="N13" s="237">
        <f t="shared" si="2"/>
        <v>16936.383959999999</v>
      </c>
      <c r="O13" s="237">
        <f t="shared" si="3"/>
        <v>251900.48409839999</v>
      </c>
    </row>
    <row r="14" spans="1:15" x14ac:dyDescent="0.25">
      <c r="A14" s="207" t="s">
        <v>1845</v>
      </c>
      <c r="B14" s="223">
        <v>10</v>
      </c>
      <c r="C14" s="203" t="s">
        <v>971</v>
      </c>
      <c r="D14" s="208">
        <v>5</v>
      </c>
      <c r="E14" s="238">
        <v>1674.21</v>
      </c>
      <c r="F14" s="238">
        <v>10811.734200000001</v>
      </c>
      <c r="G14" s="237">
        <v>0</v>
      </c>
      <c r="H14" s="237">
        <f t="shared" si="0"/>
        <v>4036.380768</v>
      </c>
      <c r="I14" s="237">
        <f t="shared" si="1"/>
        <v>27029.335500000001</v>
      </c>
      <c r="J14" s="237">
        <v>0</v>
      </c>
      <c r="K14" s="237">
        <v>0</v>
      </c>
      <c r="L14" s="237">
        <v>0</v>
      </c>
      <c r="M14" s="237">
        <v>0</v>
      </c>
      <c r="N14" s="237">
        <f t="shared" si="2"/>
        <v>10811.734200000001</v>
      </c>
      <c r="O14" s="237">
        <f t="shared" si="3"/>
        <v>160806.52666800003</v>
      </c>
    </row>
    <row r="15" spans="1:15" x14ac:dyDescent="0.25">
      <c r="D15" s="212">
        <f>SUM(D7:D14)</f>
        <v>66</v>
      </c>
    </row>
  </sheetData>
  <mergeCells count="17">
    <mergeCell ref="N5:N6"/>
    <mergeCell ref="G5:G6"/>
    <mergeCell ref="H5:I5"/>
    <mergeCell ref="J5:J6"/>
    <mergeCell ref="K5:K6"/>
    <mergeCell ref="L5:L6"/>
    <mergeCell ref="M5:M6"/>
    <mergeCell ref="A1:O1"/>
    <mergeCell ref="A2:O2"/>
    <mergeCell ref="A3:O3"/>
    <mergeCell ref="A4:A6"/>
    <mergeCell ref="B4:B6"/>
    <mergeCell ref="C4:C6"/>
    <mergeCell ref="D4:D6"/>
    <mergeCell ref="E4:N4"/>
    <mergeCell ref="O4:O6"/>
    <mergeCell ref="E5:F5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D18"/>
  <sheetViews>
    <sheetView workbookViewId="0">
      <selection activeCell="B27" sqref="B27"/>
    </sheetView>
  </sheetViews>
  <sheetFormatPr baseColWidth="10" defaultRowHeight="12.75" x14ac:dyDescent="0.2"/>
  <cols>
    <col min="2" max="2" width="13.85546875" customWidth="1"/>
    <col min="3" max="3" width="29.85546875" customWidth="1"/>
    <col min="4" max="4" width="25" style="22" customWidth="1"/>
  </cols>
  <sheetData>
    <row r="2" spans="2:4" x14ac:dyDescent="0.2">
      <c r="B2" s="59" t="s">
        <v>1171</v>
      </c>
    </row>
    <row r="5" spans="2:4" x14ac:dyDescent="0.2">
      <c r="B5" s="1" t="s">
        <v>1068</v>
      </c>
      <c r="C5" s="1" t="s">
        <v>1089</v>
      </c>
      <c r="D5" s="61" t="s">
        <v>1090</v>
      </c>
    </row>
    <row r="6" spans="2:4" x14ac:dyDescent="0.2">
      <c r="B6" s="60"/>
      <c r="C6" s="55"/>
      <c r="D6" s="51">
        <v>0</v>
      </c>
    </row>
    <row r="7" spans="2:4" x14ac:dyDescent="0.2">
      <c r="B7" s="60"/>
      <c r="C7" s="55"/>
      <c r="D7" s="51">
        <v>0</v>
      </c>
    </row>
    <row r="8" spans="2:4" x14ac:dyDescent="0.2">
      <c r="B8" s="167" t="s">
        <v>14</v>
      </c>
      <c r="C8" s="167"/>
      <c r="D8" s="39">
        <v>0</v>
      </c>
    </row>
    <row r="12" spans="2:4" x14ac:dyDescent="0.2">
      <c r="B12" s="59" t="s">
        <v>1172</v>
      </c>
    </row>
    <row r="15" spans="2:4" x14ac:dyDescent="0.2">
      <c r="B15" s="1" t="s">
        <v>1068</v>
      </c>
      <c r="C15" s="1" t="s">
        <v>1089</v>
      </c>
      <c r="D15" s="61" t="s">
        <v>1090</v>
      </c>
    </row>
    <row r="16" spans="2:4" x14ac:dyDescent="0.2">
      <c r="B16" s="60"/>
      <c r="C16" s="55"/>
      <c r="D16" s="51">
        <v>0</v>
      </c>
    </row>
    <row r="17" spans="2:4" x14ac:dyDescent="0.2">
      <c r="B17" s="60"/>
      <c r="C17" s="55"/>
      <c r="D17" s="51">
        <v>0</v>
      </c>
    </row>
    <row r="18" spans="2:4" x14ac:dyDescent="0.2">
      <c r="B18" s="167" t="s">
        <v>14</v>
      </c>
      <c r="C18" s="167"/>
      <c r="D18" s="39">
        <v>0</v>
      </c>
    </row>
  </sheetData>
  <mergeCells count="2">
    <mergeCell ref="B8:C8"/>
    <mergeCell ref="B18:C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S27"/>
  <sheetViews>
    <sheetView workbookViewId="0">
      <selection activeCell="J19" sqref="J19"/>
    </sheetView>
  </sheetViews>
  <sheetFormatPr baseColWidth="10" defaultRowHeight="12.75" x14ac:dyDescent="0.2"/>
  <sheetData>
    <row r="3" spans="2:11" x14ac:dyDescent="0.2">
      <c r="B3" s="178" t="s">
        <v>1091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1" x14ac:dyDescent="0.2">
      <c r="B4" s="62" t="s">
        <v>1092</v>
      </c>
      <c r="C4" s="62" t="s">
        <v>1096</v>
      </c>
      <c r="D4" s="62" t="s">
        <v>1098</v>
      </c>
      <c r="E4" s="62" t="s">
        <v>1100</v>
      </c>
      <c r="F4" s="62" t="s">
        <v>1102</v>
      </c>
      <c r="G4" s="62" t="s">
        <v>1104</v>
      </c>
      <c r="H4" s="62" t="s">
        <v>1106</v>
      </c>
      <c r="I4" s="62" t="s">
        <v>1109</v>
      </c>
      <c r="J4" s="179" t="s">
        <v>1111</v>
      </c>
      <c r="K4" s="62" t="s">
        <v>1112</v>
      </c>
    </row>
    <row r="5" spans="2:11" x14ac:dyDescent="0.2">
      <c r="B5" s="62" t="s">
        <v>1093</v>
      </c>
      <c r="C5" s="62" t="s">
        <v>1097</v>
      </c>
      <c r="D5" s="62" t="s">
        <v>1099</v>
      </c>
      <c r="E5" s="62" t="s">
        <v>1101</v>
      </c>
      <c r="F5" s="62" t="s">
        <v>1103</v>
      </c>
      <c r="G5" s="62" t="s">
        <v>1105</v>
      </c>
      <c r="H5" s="62" t="s">
        <v>1107</v>
      </c>
      <c r="I5" s="62" t="s">
        <v>1110</v>
      </c>
      <c r="J5" s="179"/>
      <c r="K5" s="62" t="s">
        <v>1113</v>
      </c>
    </row>
    <row r="6" spans="2:11" x14ac:dyDescent="0.2">
      <c r="B6" s="62" t="s">
        <v>1094</v>
      </c>
      <c r="C6" s="63"/>
      <c r="D6" s="63"/>
      <c r="E6" s="63"/>
      <c r="F6" s="63"/>
      <c r="G6" s="63"/>
      <c r="H6" s="62" t="s">
        <v>1108</v>
      </c>
      <c r="I6" s="63"/>
      <c r="J6" s="179"/>
      <c r="K6" s="62" t="s">
        <v>1114</v>
      </c>
    </row>
    <row r="7" spans="2:11" x14ac:dyDescent="0.2">
      <c r="B7" s="62" t="s">
        <v>1095</v>
      </c>
      <c r="C7" s="63"/>
      <c r="D7" s="63"/>
      <c r="E7" s="63"/>
      <c r="F7" s="63"/>
      <c r="G7" s="63"/>
      <c r="H7" s="63"/>
      <c r="I7" s="63"/>
      <c r="J7" s="179"/>
      <c r="K7" s="63"/>
    </row>
    <row r="8" spans="2:11" ht="15" x14ac:dyDescent="0.25">
      <c r="B8" s="64"/>
      <c r="C8" s="65"/>
      <c r="D8" s="64"/>
      <c r="E8" s="65"/>
      <c r="F8" s="64"/>
      <c r="G8" s="64"/>
      <c r="H8" s="65"/>
      <c r="I8" s="66" t="s">
        <v>1088</v>
      </c>
      <c r="J8" s="65"/>
      <c r="K8" s="66" t="s">
        <v>1088</v>
      </c>
    </row>
    <row r="9" spans="2:11" ht="15" x14ac:dyDescent="0.25">
      <c r="B9" s="64"/>
      <c r="C9" s="65"/>
      <c r="D9" s="64"/>
      <c r="E9" s="65"/>
      <c r="F9" s="64"/>
      <c r="G9" s="64"/>
      <c r="H9" s="65"/>
      <c r="I9" s="66" t="s">
        <v>1088</v>
      </c>
      <c r="J9" s="65"/>
      <c r="K9" s="66" t="s">
        <v>1088</v>
      </c>
    </row>
    <row r="10" spans="2:11" x14ac:dyDescent="0.2">
      <c r="B10" s="180" t="s">
        <v>1115</v>
      </c>
      <c r="C10" s="180"/>
      <c r="D10" s="180"/>
      <c r="E10" s="180"/>
      <c r="F10" s="180"/>
      <c r="G10" s="180"/>
      <c r="H10" s="180"/>
      <c r="I10" s="180"/>
      <c r="J10" s="180"/>
      <c r="K10" s="67" t="s">
        <v>1088</v>
      </c>
    </row>
    <row r="11" spans="2:11" x14ac:dyDescent="0.2">
      <c r="B11" s="180" t="s">
        <v>1116</v>
      </c>
      <c r="C11" s="180"/>
      <c r="D11" s="180"/>
      <c r="E11" s="180"/>
      <c r="F11" s="180"/>
      <c r="G11" s="180"/>
      <c r="H11" s="180"/>
      <c r="I11" s="180"/>
      <c r="J11" s="180"/>
      <c r="K11" s="67" t="s">
        <v>1088</v>
      </c>
    </row>
    <row r="12" spans="2:11" x14ac:dyDescent="0.2">
      <c r="B12" s="181" t="s">
        <v>1117</v>
      </c>
      <c r="C12" s="181"/>
      <c r="D12" s="181"/>
      <c r="E12" s="181"/>
      <c r="F12" s="181"/>
      <c r="G12" s="181"/>
      <c r="H12" s="181"/>
      <c r="I12" s="181"/>
      <c r="J12" s="181"/>
      <c r="K12" s="68" t="s">
        <v>1088</v>
      </c>
    </row>
    <row r="22" spans="13:19" x14ac:dyDescent="0.2">
      <c r="M22" s="177" t="s">
        <v>1118</v>
      </c>
      <c r="N22" s="177"/>
      <c r="O22" s="177"/>
      <c r="P22" s="177"/>
      <c r="Q22" s="177"/>
      <c r="R22" s="177"/>
      <c r="S22" s="177"/>
    </row>
    <row r="23" spans="13:19" x14ac:dyDescent="0.2">
      <c r="M23" s="69">
        <v>9100</v>
      </c>
      <c r="N23" s="69">
        <v>9200</v>
      </c>
      <c r="O23" s="69">
        <v>9300</v>
      </c>
      <c r="P23" s="69">
        <v>9400</v>
      </c>
      <c r="Q23" s="69">
        <v>9500</v>
      </c>
      <c r="R23" s="69">
        <v>9600</v>
      </c>
      <c r="S23" s="69">
        <v>9900</v>
      </c>
    </row>
    <row r="24" spans="13:19" ht="21" x14ac:dyDescent="0.2">
      <c r="M24" s="69" t="s">
        <v>1119</v>
      </c>
      <c r="N24" s="69" t="s">
        <v>1121</v>
      </c>
      <c r="O24" s="69" t="s">
        <v>1122</v>
      </c>
      <c r="P24" s="69" t="s">
        <v>1123</v>
      </c>
      <c r="Q24" s="69" t="s">
        <v>1124</v>
      </c>
      <c r="R24" s="69" t="s">
        <v>1126</v>
      </c>
      <c r="S24" s="69" t="s">
        <v>612</v>
      </c>
    </row>
    <row r="25" spans="13:19" ht="21" x14ac:dyDescent="0.2">
      <c r="M25" s="69" t="s">
        <v>1120</v>
      </c>
      <c r="N25" s="69" t="s">
        <v>1120</v>
      </c>
      <c r="O25" s="69" t="s">
        <v>1120</v>
      </c>
      <c r="P25" s="69" t="s">
        <v>1120</v>
      </c>
      <c r="Q25" s="69" t="s">
        <v>1125</v>
      </c>
      <c r="R25" s="69" t="s">
        <v>1127</v>
      </c>
      <c r="S25" s="70"/>
    </row>
    <row r="26" spans="13:19" x14ac:dyDescent="0.2">
      <c r="M26" s="71" t="s">
        <v>1088</v>
      </c>
      <c r="N26" s="71" t="s">
        <v>1088</v>
      </c>
      <c r="O26" s="71" t="s">
        <v>1088</v>
      </c>
      <c r="P26" s="71" t="s">
        <v>1088</v>
      </c>
      <c r="Q26" s="71" t="s">
        <v>1088</v>
      </c>
      <c r="R26" s="71" t="s">
        <v>1088</v>
      </c>
      <c r="S26" s="71" t="s">
        <v>1088</v>
      </c>
    </row>
    <row r="27" spans="13:19" x14ac:dyDescent="0.2">
      <c r="M27" s="71" t="s">
        <v>1088</v>
      </c>
      <c r="N27" s="71" t="s">
        <v>1088</v>
      </c>
      <c r="O27" s="71" t="s">
        <v>1088</v>
      </c>
      <c r="P27" s="71" t="s">
        <v>1088</v>
      </c>
      <c r="Q27" s="71" t="s">
        <v>1088</v>
      </c>
      <c r="R27" s="71" t="s">
        <v>1088</v>
      </c>
      <c r="S27" s="71" t="s">
        <v>1088</v>
      </c>
    </row>
  </sheetData>
  <mergeCells count="6">
    <mergeCell ref="M22:S22"/>
    <mergeCell ref="B3:K3"/>
    <mergeCell ref="J4:J7"/>
    <mergeCell ref="B10:J10"/>
    <mergeCell ref="B11:J11"/>
    <mergeCell ref="B12:J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5:S39"/>
  <sheetViews>
    <sheetView topLeftCell="C32" workbookViewId="0">
      <selection activeCell="F49" sqref="F49"/>
    </sheetView>
  </sheetViews>
  <sheetFormatPr baseColWidth="10" defaultRowHeight="12.75" x14ac:dyDescent="0.2"/>
  <cols>
    <col min="2" max="2" width="34.7109375" customWidth="1"/>
    <col min="3" max="3" width="37.85546875" customWidth="1"/>
    <col min="4" max="4" width="23" style="22" customWidth="1"/>
    <col min="7" max="7" width="43.140625" customWidth="1"/>
    <col min="8" max="8" width="26.5703125" style="22" customWidth="1"/>
    <col min="9" max="9" width="44.140625" customWidth="1"/>
    <col min="10" max="19" width="11.42578125" style="22"/>
  </cols>
  <sheetData>
    <row r="5" spans="2:4" x14ac:dyDescent="0.2">
      <c r="B5" s="183" t="s">
        <v>1068</v>
      </c>
      <c r="C5" s="183"/>
      <c r="D5" s="76" t="s">
        <v>3</v>
      </c>
    </row>
    <row r="6" spans="2:4" x14ac:dyDescent="0.2">
      <c r="B6" s="72"/>
      <c r="C6" s="56" t="s">
        <v>1130</v>
      </c>
      <c r="D6" s="77">
        <v>0</v>
      </c>
    </row>
    <row r="7" spans="2:4" x14ac:dyDescent="0.2">
      <c r="B7" s="73"/>
      <c r="C7" s="56" t="s">
        <v>1131</v>
      </c>
      <c r="D7" s="77">
        <v>0</v>
      </c>
    </row>
    <row r="8" spans="2:4" ht="22.5" x14ac:dyDescent="0.2">
      <c r="B8" s="73"/>
      <c r="C8" s="56" t="s">
        <v>1132</v>
      </c>
      <c r="D8" s="77">
        <v>0</v>
      </c>
    </row>
    <row r="9" spans="2:4" x14ac:dyDescent="0.2">
      <c r="B9" s="73"/>
      <c r="C9" s="56" t="s">
        <v>1133</v>
      </c>
      <c r="D9" s="77">
        <v>0</v>
      </c>
    </row>
    <row r="10" spans="2:4" x14ac:dyDescent="0.2">
      <c r="B10" s="73"/>
      <c r="C10" s="56" t="s">
        <v>1134</v>
      </c>
      <c r="D10" s="77">
        <v>0</v>
      </c>
    </row>
    <row r="11" spans="2:4" x14ac:dyDescent="0.2">
      <c r="B11" s="73" t="s">
        <v>1128</v>
      </c>
      <c r="C11" s="56" t="s">
        <v>1135</v>
      </c>
      <c r="D11" s="77">
        <v>0</v>
      </c>
    </row>
    <row r="12" spans="2:4" ht="22.5" x14ac:dyDescent="0.2">
      <c r="B12" s="73" t="s">
        <v>1129</v>
      </c>
      <c r="C12" s="56" t="s">
        <v>1136</v>
      </c>
      <c r="D12" s="77">
        <v>0</v>
      </c>
    </row>
    <row r="13" spans="2:4" x14ac:dyDescent="0.2">
      <c r="B13" s="74"/>
      <c r="C13" s="56" t="s">
        <v>1137</v>
      </c>
      <c r="D13" s="77">
        <v>0</v>
      </c>
    </row>
    <row r="14" spans="2:4" ht="22.5" x14ac:dyDescent="0.2">
      <c r="B14" s="74"/>
      <c r="C14" s="56" t="s">
        <v>1138</v>
      </c>
      <c r="D14" s="77">
        <v>0</v>
      </c>
    </row>
    <row r="15" spans="2:4" x14ac:dyDescent="0.2">
      <c r="B15" s="75"/>
      <c r="C15" s="56" t="s">
        <v>1139</v>
      </c>
      <c r="D15" s="77">
        <v>0</v>
      </c>
    </row>
    <row r="16" spans="2:4" ht="15" x14ac:dyDescent="0.25">
      <c r="B16" s="72"/>
      <c r="C16" s="64"/>
      <c r="D16" s="78"/>
    </row>
    <row r="17" spans="2:8" ht="15" x14ac:dyDescent="0.25">
      <c r="B17" s="73" t="s">
        <v>1140</v>
      </c>
      <c r="C17" s="64"/>
      <c r="D17" s="78"/>
    </row>
    <row r="18" spans="2:8" ht="15" x14ac:dyDescent="0.25">
      <c r="B18" s="75"/>
      <c r="C18" s="64"/>
      <c r="D18" s="78"/>
    </row>
    <row r="19" spans="2:8" x14ac:dyDescent="0.2">
      <c r="B19" s="184" t="s">
        <v>14</v>
      </c>
      <c r="C19" s="184"/>
      <c r="D19" s="79">
        <v>0</v>
      </c>
    </row>
    <row r="27" spans="2:8" x14ac:dyDescent="0.2">
      <c r="F27" s="183" t="s">
        <v>1141</v>
      </c>
      <c r="G27" s="183"/>
      <c r="H27" s="50" t="s">
        <v>3</v>
      </c>
    </row>
    <row r="28" spans="2:8" ht="33.75" x14ac:dyDescent="0.2">
      <c r="F28" s="49">
        <v>1</v>
      </c>
      <c r="G28" s="55" t="s">
        <v>1142</v>
      </c>
      <c r="H28" s="51">
        <v>0</v>
      </c>
    </row>
    <row r="29" spans="2:8" ht="38.25" x14ac:dyDescent="0.2">
      <c r="F29" s="49">
        <v>2</v>
      </c>
      <c r="G29" s="86" t="s">
        <v>1143</v>
      </c>
      <c r="H29" s="51">
        <v>0</v>
      </c>
    </row>
    <row r="30" spans="2:8" x14ac:dyDescent="0.2">
      <c r="F30" s="87"/>
      <c r="G30" s="38" t="s">
        <v>14</v>
      </c>
      <c r="H30" s="39">
        <v>0</v>
      </c>
    </row>
    <row r="35" spans="9:19" x14ac:dyDescent="0.2">
      <c r="I35" s="183" t="s">
        <v>1144</v>
      </c>
      <c r="J35" s="182" t="s">
        <v>1145</v>
      </c>
      <c r="K35" s="182"/>
      <c r="L35" s="182"/>
      <c r="M35" s="182"/>
      <c r="N35" s="182"/>
      <c r="O35" s="182"/>
      <c r="P35" s="182"/>
      <c r="Q35" s="182"/>
      <c r="R35" s="182"/>
      <c r="S35" s="182" t="s">
        <v>14</v>
      </c>
    </row>
    <row r="36" spans="9:19" x14ac:dyDescent="0.2">
      <c r="I36" s="183"/>
      <c r="J36" s="80">
        <v>1000</v>
      </c>
      <c r="K36" s="80">
        <v>2000</v>
      </c>
      <c r="L36" s="80">
        <v>3000</v>
      </c>
      <c r="M36" s="80">
        <v>4000</v>
      </c>
      <c r="N36" s="80">
        <v>5000</v>
      </c>
      <c r="O36" s="80">
        <v>6000</v>
      </c>
      <c r="P36" s="80">
        <v>7000</v>
      </c>
      <c r="Q36" s="80">
        <v>8000</v>
      </c>
      <c r="R36" s="80">
        <v>9000</v>
      </c>
      <c r="S36" s="182"/>
    </row>
    <row r="37" spans="9:19" ht="16.5" x14ac:dyDescent="0.2">
      <c r="I37" s="81" t="s">
        <v>1142</v>
      </c>
      <c r="J37" s="82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3">
        <f>SUM(J37:R37)</f>
        <v>0</v>
      </c>
    </row>
    <row r="38" spans="9:19" ht="16.5" x14ac:dyDescent="0.2">
      <c r="I38" s="81" t="s">
        <v>1146</v>
      </c>
      <c r="J38" s="82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f>SUM(J38:R38)</f>
        <v>0</v>
      </c>
    </row>
    <row r="39" spans="9:19" x14ac:dyDescent="0.2">
      <c r="I39" s="84" t="s">
        <v>14</v>
      </c>
      <c r="J39" s="85">
        <f>+J37+J38</f>
        <v>0</v>
      </c>
      <c r="K39" s="85">
        <f t="shared" ref="K39:S39" si="0">+K37+K38</f>
        <v>0</v>
      </c>
      <c r="L39" s="85">
        <f t="shared" si="0"/>
        <v>0</v>
      </c>
      <c r="M39" s="85">
        <f t="shared" si="0"/>
        <v>0</v>
      </c>
      <c r="N39" s="85">
        <f t="shared" si="0"/>
        <v>0</v>
      </c>
      <c r="O39" s="85">
        <f t="shared" si="0"/>
        <v>0</v>
      </c>
      <c r="P39" s="85">
        <f t="shared" si="0"/>
        <v>0</v>
      </c>
      <c r="Q39" s="85">
        <f t="shared" si="0"/>
        <v>0</v>
      </c>
      <c r="R39" s="85">
        <f t="shared" si="0"/>
        <v>0</v>
      </c>
      <c r="S39" s="85">
        <f t="shared" si="0"/>
        <v>0</v>
      </c>
    </row>
  </sheetData>
  <mergeCells count="6">
    <mergeCell ref="S35:S36"/>
    <mergeCell ref="B5:C5"/>
    <mergeCell ref="B19:C19"/>
    <mergeCell ref="F27:G27"/>
    <mergeCell ref="I35:I36"/>
    <mergeCell ref="J35:R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4:D8"/>
  <sheetViews>
    <sheetView workbookViewId="0">
      <selection activeCell="B11" sqref="B11"/>
    </sheetView>
  </sheetViews>
  <sheetFormatPr baseColWidth="10" defaultRowHeight="12.75" x14ac:dyDescent="0.2"/>
  <cols>
    <col min="2" max="2" width="31.5703125" customWidth="1"/>
    <col min="3" max="3" width="20.7109375" style="88" customWidth="1"/>
    <col min="4" max="4" width="18.42578125" style="88" customWidth="1"/>
  </cols>
  <sheetData>
    <row r="4" spans="2:4" x14ac:dyDescent="0.2">
      <c r="B4" s="183" t="s">
        <v>1147</v>
      </c>
      <c r="C4" s="185" t="s">
        <v>1148</v>
      </c>
      <c r="D4" s="185"/>
    </row>
    <row r="5" spans="2:4" x14ac:dyDescent="0.2">
      <c r="B5" s="183"/>
      <c r="C5" s="89" t="s">
        <v>1149</v>
      </c>
      <c r="D5" s="89" t="s">
        <v>1150</v>
      </c>
    </row>
    <row r="6" spans="2:4" x14ac:dyDescent="0.2">
      <c r="B6" s="56" t="s">
        <v>1151</v>
      </c>
      <c r="C6" s="90">
        <v>0</v>
      </c>
      <c r="D6" s="90">
        <v>0</v>
      </c>
    </row>
    <row r="7" spans="2:4" ht="22.5" x14ac:dyDescent="0.2">
      <c r="B7" s="56" t="s">
        <v>1152</v>
      </c>
      <c r="C7" s="90">
        <v>0</v>
      </c>
      <c r="D7" s="90">
        <v>0</v>
      </c>
    </row>
    <row r="8" spans="2:4" x14ac:dyDescent="0.2">
      <c r="B8" s="56" t="s">
        <v>1153</v>
      </c>
      <c r="C8" s="186">
        <v>0</v>
      </c>
      <c r="D8" s="186"/>
    </row>
  </sheetData>
  <mergeCells count="3">
    <mergeCell ref="B4:B5"/>
    <mergeCell ref="C4:D4"/>
    <mergeCell ref="C8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F26"/>
  <sheetViews>
    <sheetView workbookViewId="0">
      <selection activeCell="D11" sqref="D11:D15"/>
    </sheetView>
  </sheetViews>
  <sheetFormatPr baseColWidth="10" defaultRowHeight="12.75" x14ac:dyDescent="0.2"/>
  <cols>
    <col min="2" max="2" width="23" customWidth="1"/>
    <col min="3" max="3" width="22.5703125" customWidth="1"/>
    <col min="4" max="4" width="25.85546875" customWidth="1"/>
    <col min="5" max="5" width="18.28515625" customWidth="1"/>
    <col min="6" max="6" width="26" customWidth="1"/>
  </cols>
  <sheetData>
    <row r="3" spans="2:6" x14ac:dyDescent="0.2">
      <c r="B3" s="58" t="s">
        <v>1154</v>
      </c>
    </row>
    <row r="4" spans="2:6" x14ac:dyDescent="0.2">
      <c r="B4" s="91" t="s">
        <v>1155</v>
      </c>
      <c r="C4" s="91" t="s">
        <v>1066</v>
      </c>
      <c r="D4" s="91" t="s">
        <v>988</v>
      </c>
      <c r="E4" s="92" t="s">
        <v>1156</v>
      </c>
      <c r="F4" s="91" t="s">
        <v>1157</v>
      </c>
    </row>
    <row r="5" spans="2:6" ht="63" x14ac:dyDescent="0.2">
      <c r="B5" s="93" t="s">
        <v>1158</v>
      </c>
      <c r="C5" s="189" t="s">
        <v>1160</v>
      </c>
      <c r="D5" s="189" t="s">
        <v>1161</v>
      </c>
      <c r="E5" s="190" t="s">
        <v>1162</v>
      </c>
      <c r="F5" s="93" t="s">
        <v>1163</v>
      </c>
    </row>
    <row r="6" spans="2:6" ht="63" x14ac:dyDescent="0.2">
      <c r="B6" s="93" t="s">
        <v>1159</v>
      </c>
      <c r="C6" s="189"/>
      <c r="D6" s="189"/>
      <c r="E6" s="190"/>
      <c r="F6" s="93" t="s">
        <v>1164</v>
      </c>
    </row>
    <row r="7" spans="2:6" x14ac:dyDescent="0.2">
      <c r="B7" s="94"/>
      <c r="C7" s="189"/>
      <c r="D7" s="189"/>
      <c r="E7" s="95"/>
      <c r="F7" s="96"/>
    </row>
    <row r="8" spans="2:6" x14ac:dyDescent="0.2">
      <c r="B8" s="94"/>
      <c r="C8" s="189"/>
      <c r="D8" s="189"/>
      <c r="E8" s="95"/>
      <c r="F8" s="96"/>
    </row>
    <row r="9" spans="2:6" x14ac:dyDescent="0.2">
      <c r="B9" s="94"/>
      <c r="C9" s="189"/>
      <c r="D9" s="189"/>
      <c r="E9" s="95"/>
      <c r="F9" s="96"/>
    </row>
    <row r="10" spans="2:6" x14ac:dyDescent="0.2">
      <c r="B10" s="94"/>
      <c r="C10" s="189"/>
      <c r="D10" s="189"/>
      <c r="E10" s="95"/>
      <c r="F10" s="96"/>
    </row>
    <row r="11" spans="2:6" x14ac:dyDescent="0.2">
      <c r="B11" s="187"/>
      <c r="C11" s="187"/>
      <c r="D11" s="188"/>
      <c r="E11" s="97"/>
      <c r="F11" s="98"/>
    </row>
    <row r="12" spans="2:6" x14ac:dyDescent="0.2">
      <c r="B12" s="187"/>
      <c r="C12" s="187"/>
      <c r="D12" s="188"/>
      <c r="E12" s="97"/>
      <c r="F12" s="98"/>
    </row>
    <row r="13" spans="2:6" x14ac:dyDescent="0.2">
      <c r="B13" s="187"/>
      <c r="C13" s="187"/>
      <c r="D13" s="188"/>
      <c r="E13" s="97"/>
      <c r="F13" s="98"/>
    </row>
    <row r="14" spans="2:6" x14ac:dyDescent="0.2">
      <c r="B14" s="187"/>
      <c r="C14" s="187"/>
      <c r="D14" s="188"/>
      <c r="E14" s="97"/>
      <c r="F14" s="98"/>
    </row>
    <row r="15" spans="2:6" x14ac:dyDescent="0.2">
      <c r="B15" s="187"/>
      <c r="C15" s="187"/>
      <c r="D15" s="188"/>
      <c r="E15" s="97"/>
      <c r="F15" s="98"/>
    </row>
    <row r="16" spans="2:6" x14ac:dyDescent="0.2">
      <c r="B16" s="187"/>
      <c r="C16" s="187"/>
      <c r="D16" s="188"/>
      <c r="E16" s="97"/>
      <c r="F16" s="98"/>
    </row>
    <row r="17" spans="2:6" x14ac:dyDescent="0.2">
      <c r="B17" s="187"/>
      <c r="C17" s="187"/>
      <c r="D17" s="188"/>
      <c r="E17" s="97"/>
      <c r="F17" s="98"/>
    </row>
    <row r="18" spans="2:6" x14ac:dyDescent="0.2">
      <c r="B18" s="187"/>
      <c r="C18" s="187"/>
      <c r="D18" s="188"/>
      <c r="E18" s="97"/>
      <c r="F18" s="98"/>
    </row>
    <row r="19" spans="2:6" x14ac:dyDescent="0.2">
      <c r="B19" s="187"/>
      <c r="C19" s="187"/>
      <c r="D19" s="188"/>
      <c r="E19" s="97"/>
      <c r="F19" s="98"/>
    </row>
    <row r="20" spans="2:6" x14ac:dyDescent="0.2">
      <c r="B20" s="187"/>
      <c r="C20" s="187"/>
      <c r="D20" s="188"/>
      <c r="E20" s="97"/>
      <c r="F20" s="98"/>
    </row>
    <row r="21" spans="2:6" x14ac:dyDescent="0.2">
      <c r="B21" s="187"/>
      <c r="C21" s="187"/>
      <c r="D21" s="187"/>
      <c r="E21" s="97"/>
      <c r="F21" s="98"/>
    </row>
    <row r="22" spans="2:6" x14ac:dyDescent="0.2">
      <c r="B22" s="187"/>
      <c r="C22" s="187"/>
      <c r="D22" s="187"/>
      <c r="E22" s="97"/>
      <c r="F22" s="98"/>
    </row>
    <row r="23" spans="2:6" x14ac:dyDescent="0.2">
      <c r="B23" s="187"/>
      <c r="C23" s="187"/>
      <c r="D23" s="187"/>
      <c r="E23" s="97"/>
      <c r="F23" s="98"/>
    </row>
    <row r="24" spans="2:6" x14ac:dyDescent="0.2">
      <c r="B24" s="187"/>
      <c r="C24" s="187"/>
      <c r="D24" s="187"/>
      <c r="E24" s="97"/>
      <c r="F24" s="98"/>
    </row>
    <row r="25" spans="2:6" x14ac:dyDescent="0.2">
      <c r="B25" s="187"/>
      <c r="C25" s="187"/>
      <c r="D25" s="187"/>
      <c r="E25" s="97"/>
      <c r="F25" s="98"/>
    </row>
    <row r="26" spans="2:6" x14ac:dyDescent="0.2">
      <c r="B26" s="99"/>
      <c r="C26" s="100" t="s">
        <v>1165</v>
      </c>
      <c r="D26" s="101" t="s">
        <v>1166</v>
      </c>
      <c r="E26" s="102"/>
      <c r="F26" s="103"/>
    </row>
  </sheetData>
  <mergeCells count="12">
    <mergeCell ref="C5:C10"/>
    <mergeCell ref="D5:D10"/>
    <mergeCell ref="E5:E6"/>
    <mergeCell ref="B11:B15"/>
    <mergeCell ref="C11:C15"/>
    <mergeCell ref="D11:D15"/>
    <mergeCell ref="B16:B20"/>
    <mergeCell ref="C16:C20"/>
    <mergeCell ref="D16:D20"/>
    <mergeCell ref="B21:B25"/>
    <mergeCell ref="C21:C25"/>
    <mergeCell ref="D21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0"/>
  <sheetViews>
    <sheetView workbookViewId="0">
      <selection activeCell="D5" sqref="D5:D10"/>
    </sheetView>
  </sheetViews>
  <sheetFormatPr baseColWidth="10" defaultRowHeight="12.75" x14ac:dyDescent="0.2"/>
  <cols>
    <col min="2" max="2" width="10.7109375" customWidth="1"/>
    <col min="3" max="3" width="43" customWidth="1"/>
    <col min="4" max="4" width="23.7109375" customWidth="1"/>
  </cols>
  <sheetData>
    <row r="2" spans="1:4" x14ac:dyDescent="0.2">
      <c r="B2" s="168" t="s">
        <v>15</v>
      </c>
      <c r="C2" s="168"/>
      <c r="D2" s="168"/>
    </row>
    <row r="4" spans="1:4" x14ac:dyDescent="0.2">
      <c r="B4" s="12" t="s">
        <v>1</v>
      </c>
      <c r="C4" s="12" t="s">
        <v>2</v>
      </c>
      <c r="D4" s="1" t="s">
        <v>3</v>
      </c>
    </row>
    <row r="5" spans="1:4" ht="18" x14ac:dyDescent="0.25">
      <c r="A5" s="11"/>
      <c r="B5" s="4">
        <v>1</v>
      </c>
      <c r="C5" s="5" t="s">
        <v>16</v>
      </c>
      <c r="D5" s="13">
        <v>82144915.430000007</v>
      </c>
    </row>
    <row r="6" spans="1:4" ht="18" x14ac:dyDescent="0.25">
      <c r="A6" s="11"/>
      <c r="B6" s="4">
        <v>2</v>
      </c>
      <c r="C6" s="5" t="s">
        <v>17</v>
      </c>
      <c r="D6" s="13">
        <v>96502304.310000002</v>
      </c>
    </row>
    <row r="7" spans="1:4" ht="18" x14ac:dyDescent="0.25">
      <c r="A7" s="11"/>
      <c r="B7" s="4">
        <v>3</v>
      </c>
      <c r="C7" s="5" t="s">
        <v>18</v>
      </c>
      <c r="D7" s="13">
        <v>1000000</v>
      </c>
    </row>
    <row r="8" spans="1:4" ht="18" x14ac:dyDescent="0.25">
      <c r="A8" s="11"/>
      <c r="B8" s="4">
        <v>4</v>
      </c>
      <c r="C8" s="5" t="s">
        <v>19</v>
      </c>
      <c r="D8" s="13">
        <v>0</v>
      </c>
    </row>
    <row r="9" spans="1:4" ht="18" x14ac:dyDescent="0.25">
      <c r="A9" s="11"/>
      <c r="B9" s="4">
        <v>5</v>
      </c>
      <c r="C9" s="5" t="s">
        <v>20</v>
      </c>
      <c r="D9" s="13">
        <v>0</v>
      </c>
    </row>
    <row r="10" spans="1:4" ht="18" x14ac:dyDescent="0.25">
      <c r="A10" s="11"/>
      <c r="B10" s="167" t="s">
        <v>14</v>
      </c>
      <c r="C10" s="167"/>
      <c r="D10" s="10">
        <f>SUM(D5:D9)</f>
        <v>179647219.74000001</v>
      </c>
    </row>
  </sheetData>
  <mergeCells count="2">
    <mergeCell ref="B2:D2"/>
    <mergeCell ref="B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40DA-D1B0-493D-A26F-4D2B602C75B2}">
  <dimension ref="A1:AA884"/>
  <sheetViews>
    <sheetView zoomScaleNormal="100" workbookViewId="0">
      <pane ySplit="5" topLeftCell="A6" activePane="bottomLeft" state="frozen"/>
      <selection pane="bottomLeft" activeCell="E6" sqref="E6:F691"/>
    </sheetView>
  </sheetViews>
  <sheetFormatPr baseColWidth="10" defaultRowHeight="12.75" x14ac:dyDescent="0.2"/>
  <cols>
    <col min="1" max="2" width="11.42578125" style="104"/>
    <col min="3" max="3" width="5.7109375" style="105" customWidth="1"/>
    <col min="4" max="4" width="80.85546875" style="104" bestFit="1" customWidth="1"/>
    <col min="5" max="5" width="22.28515625" style="108" customWidth="1"/>
    <col min="6" max="6" width="25.85546875" style="109" customWidth="1"/>
    <col min="7" max="7" width="11.42578125" style="104"/>
    <col min="8" max="8" width="12.28515625" style="104" bestFit="1" customWidth="1"/>
    <col min="9" max="15" width="11.42578125" style="104"/>
    <col min="16" max="16" width="12.42578125" style="107" bestFit="1" customWidth="1"/>
    <col min="17" max="18" width="12.28515625" style="107" bestFit="1" customWidth="1"/>
    <col min="19" max="21" width="11.5703125" style="107" bestFit="1" customWidth="1"/>
    <col min="22" max="22" width="11.42578125" style="22"/>
    <col min="23" max="23" width="11.5703125" style="107" bestFit="1" customWidth="1"/>
    <col min="24" max="25" width="11.42578125" style="107"/>
    <col min="26" max="26" width="12.28515625" style="107" bestFit="1" customWidth="1"/>
    <col min="27" max="27" width="11.42578125" style="107"/>
    <col min="28" max="16384" width="11.42578125" style="104"/>
  </cols>
  <sheetData>
    <row r="1" spans="1:27" x14ac:dyDescent="0.2">
      <c r="D1" s="169" t="str">
        <f>+[1]CLA_PROG!A1</f>
        <v>Municipio de  GUADALCAZAR, S.L.P.</v>
      </c>
      <c r="E1" s="169"/>
      <c r="F1" s="169"/>
    </row>
    <row r="2" spans="1:27" x14ac:dyDescent="0.2">
      <c r="D2" s="169" t="s">
        <v>1173</v>
      </c>
      <c r="E2" s="169"/>
      <c r="F2" s="169"/>
    </row>
    <row r="3" spans="1:27" x14ac:dyDescent="0.2">
      <c r="D3" s="105"/>
    </row>
    <row r="4" spans="1:27" x14ac:dyDescent="0.2">
      <c r="D4" s="170" t="s">
        <v>1174</v>
      </c>
      <c r="E4" s="170"/>
      <c r="F4" s="170"/>
    </row>
    <row r="5" spans="1:27" ht="21" customHeight="1" x14ac:dyDescent="0.2">
      <c r="A5" t="s">
        <v>683</v>
      </c>
      <c r="B5" s="6" t="s">
        <v>684</v>
      </c>
      <c r="C5" s="171" t="s">
        <v>615</v>
      </c>
      <c r="D5" s="171"/>
      <c r="E5" s="23" t="s">
        <v>616</v>
      </c>
      <c r="F5" s="23" t="s">
        <v>3</v>
      </c>
      <c r="P5" s="110" t="s">
        <v>1175</v>
      </c>
      <c r="Q5" s="110" t="s">
        <v>1176</v>
      </c>
      <c r="R5" s="110" t="s">
        <v>1177</v>
      </c>
      <c r="S5" s="110" t="s">
        <v>1178</v>
      </c>
      <c r="T5" s="110" t="s">
        <v>1179</v>
      </c>
      <c r="U5" s="110" t="s">
        <v>1180</v>
      </c>
      <c r="V5" s="110" t="s">
        <v>1181</v>
      </c>
      <c r="W5" s="110" t="s">
        <v>1182</v>
      </c>
      <c r="X5" s="110" t="s">
        <v>1183</v>
      </c>
      <c r="Y5" s="110" t="s">
        <v>1184</v>
      </c>
    </row>
    <row r="6" spans="1:27" x14ac:dyDescent="0.2">
      <c r="A6">
        <v>1</v>
      </c>
      <c r="B6" s="6">
        <v>4</v>
      </c>
      <c r="C6" s="14">
        <v>1000</v>
      </c>
      <c r="D6" s="2" t="s">
        <v>21</v>
      </c>
      <c r="E6" s="24"/>
      <c r="F6" s="25">
        <f>+E7+E17+E26+E46+E55+E72+E76</f>
        <v>56137007.130000003</v>
      </c>
      <c r="G6"/>
      <c r="P6" s="111">
        <f t="shared" ref="P6:Y6" si="0">SUM(P7:P480)</f>
        <v>56747770.299999997</v>
      </c>
      <c r="Q6" s="111">
        <f t="shared" si="0"/>
        <v>2000000</v>
      </c>
      <c r="R6" s="111">
        <f t="shared" si="0"/>
        <v>0</v>
      </c>
      <c r="S6" s="111">
        <f t="shared" si="0"/>
        <v>0</v>
      </c>
      <c r="T6" s="111">
        <f t="shared" si="0"/>
        <v>0</v>
      </c>
      <c r="U6" s="111">
        <f t="shared" si="0"/>
        <v>0</v>
      </c>
      <c r="V6" s="111">
        <f t="shared" si="0"/>
        <v>300000</v>
      </c>
      <c r="W6" s="111">
        <f t="shared" si="0"/>
        <v>20997145.129999999</v>
      </c>
      <c r="X6" s="111">
        <f t="shared" si="0"/>
        <v>0</v>
      </c>
      <c r="Y6" s="111">
        <f t="shared" si="0"/>
        <v>2600000</v>
      </c>
      <c r="Z6" s="104"/>
      <c r="AA6" s="104"/>
    </row>
    <row r="7" spans="1:27" x14ac:dyDescent="0.2">
      <c r="A7">
        <v>2</v>
      </c>
      <c r="B7" s="6">
        <v>3</v>
      </c>
      <c r="C7" s="14">
        <v>1100</v>
      </c>
      <c r="D7" s="15" t="s">
        <v>22</v>
      </c>
      <c r="E7" s="26">
        <f>+E8+E10+E12+E15</f>
        <v>48000000</v>
      </c>
      <c r="F7" s="25"/>
      <c r="G7"/>
      <c r="N7" s="112">
        <f t="shared" ref="N7:N70" si="1">SUM(P7:Y7)</f>
        <v>0</v>
      </c>
      <c r="O7" s="113" t="s">
        <v>1185</v>
      </c>
      <c r="P7" s="112">
        <f>+[1]Adm!C10</f>
        <v>0</v>
      </c>
      <c r="Q7" s="112">
        <f>+[1]PresMpal!C10</f>
        <v>0</v>
      </c>
      <c r="R7" s="112">
        <f>+'[1]Pro civil'!C10</f>
        <v>0</v>
      </c>
      <c r="S7" s="112">
        <f>+'[1]C social'!C10</f>
        <v>0</v>
      </c>
      <c r="T7" s="112">
        <f>+[1]Trasp!C10</f>
        <v>0</v>
      </c>
      <c r="U7" s="112">
        <f>+'[1]Agua P'!C10</f>
        <v>0</v>
      </c>
      <c r="V7"/>
      <c r="W7" s="112">
        <f>+'[1]Gastos R33'!C11</f>
        <v>0</v>
      </c>
      <c r="X7" s="104"/>
      <c r="Y7" s="104"/>
      <c r="Z7" s="112"/>
      <c r="AA7" s="104"/>
    </row>
    <row r="8" spans="1:27" x14ac:dyDescent="0.2">
      <c r="A8">
        <v>3</v>
      </c>
      <c r="B8" s="6">
        <v>2</v>
      </c>
      <c r="C8" s="16">
        <v>1110</v>
      </c>
      <c r="D8" s="17" t="s">
        <v>23</v>
      </c>
      <c r="E8" s="24">
        <f>+E9</f>
        <v>7000000</v>
      </c>
      <c r="F8" s="25"/>
      <c r="G8"/>
      <c r="N8" s="112">
        <f t="shared" si="1"/>
        <v>0</v>
      </c>
      <c r="O8" s="114" t="s">
        <v>1186</v>
      </c>
      <c r="P8" s="112">
        <f>+[1]Adm!C11</f>
        <v>0</v>
      </c>
      <c r="Q8" s="112">
        <f>+[1]PresMpal!C11</f>
        <v>0</v>
      </c>
      <c r="R8" s="112">
        <f>+'[1]Pro civil'!C11</f>
        <v>0</v>
      </c>
      <c r="S8" s="112">
        <f>+'[1]C social'!C11</f>
        <v>0</v>
      </c>
      <c r="T8" s="112">
        <f>+[1]Trasp!C11</f>
        <v>0</v>
      </c>
      <c r="U8" s="112">
        <f>+'[1]Agua P'!C11</f>
        <v>0</v>
      </c>
      <c r="V8"/>
      <c r="W8" s="112">
        <f>+'[1]Gastos R33'!C12</f>
        <v>0</v>
      </c>
      <c r="X8" s="104"/>
      <c r="Y8" s="104"/>
      <c r="Z8" s="112"/>
      <c r="AA8" s="104"/>
    </row>
    <row r="9" spans="1:27" x14ac:dyDescent="0.2">
      <c r="A9">
        <v>4</v>
      </c>
      <c r="B9" s="6" t="s">
        <v>682</v>
      </c>
      <c r="C9" s="18">
        <v>1111</v>
      </c>
      <c r="D9" s="19" t="s">
        <v>24</v>
      </c>
      <c r="E9" s="27">
        <f>SUMIF($O$9:$O$690,C9,$N$9:$N$690)</f>
        <v>7000000</v>
      </c>
      <c r="F9" s="25"/>
      <c r="G9"/>
      <c r="N9" s="112">
        <f>SUM(P9:Y9)</f>
        <v>7000000</v>
      </c>
      <c r="O9" s="114" t="s">
        <v>1187</v>
      </c>
      <c r="P9" s="107">
        <f>+[1]Adm!C12</f>
        <v>5000000</v>
      </c>
      <c r="Q9" s="107">
        <f>+[1]PresMpal!C12</f>
        <v>2000000</v>
      </c>
      <c r="R9" s="107">
        <f>+'[1]Pro civil'!C12</f>
        <v>0</v>
      </c>
      <c r="S9" s="107">
        <f>+'[1]C social'!C12</f>
        <v>0</v>
      </c>
      <c r="T9" s="107">
        <f>+[1]Trasp!C12</f>
        <v>0</v>
      </c>
      <c r="U9" s="107">
        <f>+'[1]Agua P'!C12</f>
        <v>0</v>
      </c>
      <c r="W9" s="107">
        <f>+'[1]Gastos R33'!C13</f>
        <v>0</v>
      </c>
    </row>
    <row r="10" spans="1:27" x14ac:dyDescent="0.2">
      <c r="A10">
        <v>5</v>
      </c>
      <c r="B10" s="6">
        <v>2</v>
      </c>
      <c r="C10" s="16">
        <v>1120</v>
      </c>
      <c r="D10" s="17" t="s">
        <v>25</v>
      </c>
      <c r="E10" s="24">
        <f>+E11</f>
        <v>0</v>
      </c>
      <c r="F10" s="25"/>
      <c r="G10"/>
      <c r="N10" s="112">
        <f t="shared" si="1"/>
        <v>0</v>
      </c>
      <c r="O10" s="114" t="s">
        <v>1188</v>
      </c>
      <c r="P10" s="112">
        <f>+[1]Adm!C13</f>
        <v>0</v>
      </c>
      <c r="Q10" s="112">
        <f>+[1]PresMpal!C13</f>
        <v>0</v>
      </c>
      <c r="R10" s="112">
        <f>+'[1]Pro civil'!C13</f>
        <v>0</v>
      </c>
      <c r="S10" s="112">
        <f>+'[1]C social'!C13</f>
        <v>0</v>
      </c>
      <c r="T10" s="112">
        <f>+[1]Trasp!C13</f>
        <v>0</v>
      </c>
      <c r="U10" s="112">
        <f>+'[1]Agua P'!C13</f>
        <v>0</v>
      </c>
      <c r="V10"/>
      <c r="W10" s="112">
        <f>+'[1]Gastos R33'!C14</f>
        <v>0</v>
      </c>
      <c r="X10" s="104"/>
      <c r="Y10" s="104"/>
      <c r="Z10" s="112"/>
      <c r="AA10" s="104"/>
    </row>
    <row r="11" spans="1:27" x14ac:dyDescent="0.2">
      <c r="A11">
        <v>6</v>
      </c>
      <c r="B11" s="6" t="s">
        <v>682</v>
      </c>
      <c r="C11" s="18">
        <v>1121</v>
      </c>
      <c r="D11" s="19" t="s">
        <v>26</v>
      </c>
      <c r="E11" s="27">
        <f>SUMIF($O$9:$O$690,C11,$N$9:$N$690)</f>
        <v>0</v>
      </c>
      <c r="F11" s="25"/>
      <c r="G11"/>
      <c r="N11" s="112">
        <f t="shared" si="1"/>
        <v>41000000</v>
      </c>
      <c r="O11" s="114" t="s">
        <v>1189</v>
      </c>
      <c r="P11" s="107">
        <f>+[1]Adm!C14</f>
        <v>38000000</v>
      </c>
      <c r="Q11" s="107">
        <f>+[1]PresMpal!C14</f>
        <v>0</v>
      </c>
      <c r="R11" s="107">
        <f>+'[1]Pro civil'!C14</f>
        <v>0</v>
      </c>
      <c r="S11" s="107">
        <f>+'[1]C social'!C14</f>
        <v>0</v>
      </c>
      <c r="T11" s="107">
        <f>+[1]Trasp!C14</f>
        <v>0</v>
      </c>
      <c r="U11" s="107">
        <f>+'[1]Agua P'!C14</f>
        <v>0</v>
      </c>
      <c r="W11" s="107">
        <f>+'[1]Gastos R33'!C15</f>
        <v>3000000</v>
      </c>
    </row>
    <row r="12" spans="1:27" x14ac:dyDescent="0.2">
      <c r="A12">
        <v>7</v>
      </c>
      <c r="B12" s="6">
        <v>2</v>
      </c>
      <c r="C12" s="16">
        <v>1130</v>
      </c>
      <c r="D12" s="17" t="s">
        <v>27</v>
      </c>
      <c r="E12" s="24">
        <f>+E13+E14</f>
        <v>41000000</v>
      </c>
      <c r="F12" s="25"/>
      <c r="G12"/>
      <c r="N12" s="112">
        <f t="shared" si="1"/>
        <v>0</v>
      </c>
      <c r="O12" s="114" t="s">
        <v>1190</v>
      </c>
      <c r="P12" s="112">
        <f>+[1]Adm!C15</f>
        <v>0</v>
      </c>
      <c r="Q12" s="112">
        <f>+[1]PresMpal!C15</f>
        <v>0</v>
      </c>
      <c r="R12" s="112">
        <f>+'[1]Pro civil'!C15</f>
        <v>0</v>
      </c>
      <c r="S12" s="112">
        <f>+'[1]C social'!C15</f>
        <v>0</v>
      </c>
      <c r="T12" s="112">
        <f>+[1]Trasp!C15</f>
        <v>0</v>
      </c>
      <c r="U12" s="112">
        <f>+'[1]Agua P'!C15</f>
        <v>0</v>
      </c>
      <c r="V12"/>
      <c r="W12" s="112">
        <f>+'[1]Gastos R33'!C16</f>
        <v>0</v>
      </c>
      <c r="X12" s="104"/>
      <c r="Y12" s="104"/>
      <c r="Z12" s="112"/>
      <c r="AA12" s="104"/>
    </row>
    <row r="13" spans="1:27" x14ac:dyDescent="0.2">
      <c r="A13">
        <v>8</v>
      </c>
      <c r="B13" s="6" t="s">
        <v>682</v>
      </c>
      <c r="C13" s="18">
        <v>1131</v>
      </c>
      <c r="D13" s="19" t="s">
        <v>28</v>
      </c>
      <c r="E13" s="27">
        <f>SUMIF($O$9:$O$690,C13,$N$9:$N$690)</f>
        <v>41000000</v>
      </c>
      <c r="F13" s="25"/>
      <c r="G13"/>
      <c r="N13" s="112">
        <f t="shared" si="1"/>
        <v>0</v>
      </c>
      <c r="O13" s="113" t="s">
        <v>1191</v>
      </c>
      <c r="P13" s="107">
        <f>+[1]Adm!C16</f>
        <v>0</v>
      </c>
      <c r="Q13" s="107">
        <f>+[1]PresMpal!C16</f>
        <v>0</v>
      </c>
      <c r="R13" s="107">
        <f>+'[1]Pro civil'!C16</f>
        <v>0</v>
      </c>
      <c r="S13" s="107">
        <f>+'[1]C social'!C16</f>
        <v>0</v>
      </c>
      <c r="T13" s="107">
        <f>+[1]Trasp!C16</f>
        <v>0</v>
      </c>
      <c r="U13" s="107">
        <f>+'[1]Agua P'!C16</f>
        <v>0</v>
      </c>
      <c r="W13" s="107">
        <f>+'[1]Gastos R33'!C17</f>
        <v>0</v>
      </c>
    </row>
    <row r="14" spans="1:27" x14ac:dyDescent="0.2">
      <c r="A14">
        <v>9</v>
      </c>
      <c r="B14" s="6">
        <v>1</v>
      </c>
      <c r="C14" s="18">
        <v>1132</v>
      </c>
      <c r="D14" s="19" t="s">
        <v>29</v>
      </c>
      <c r="E14" s="27">
        <f>SUMIF($O$9:$O$690,C14,$N$9:$N$690)</f>
        <v>0</v>
      </c>
      <c r="F14" s="25"/>
      <c r="G14"/>
      <c r="N14" s="112">
        <f t="shared" si="1"/>
        <v>0</v>
      </c>
      <c r="O14" s="114" t="s">
        <v>1192</v>
      </c>
      <c r="P14" s="107">
        <f>+[1]Adm!C17</f>
        <v>0</v>
      </c>
      <c r="Q14" s="107">
        <f>+[1]PresMpal!C17</f>
        <v>0</v>
      </c>
      <c r="R14" s="107">
        <f>+'[1]Pro civil'!C17</f>
        <v>0</v>
      </c>
      <c r="S14" s="107">
        <f>+'[1]C social'!C17</f>
        <v>0</v>
      </c>
      <c r="T14" s="107">
        <f>+[1]Trasp!C17</f>
        <v>0</v>
      </c>
      <c r="U14" s="107">
        <f>+'[1]Agua P'!C17</f>
        <v>0</v>
      </c>
      <c r="W14" s="107">
        <f>+'[1]Gastos R33'!C18</f>
        <v>0</v>
      </c>
    </row>
    <row r="15" spans="1:27" x14ac:dyDescent="0.2">
      <c r="A15">
        <v>10</v>
      </c>
      <c r="B15" s="6">
        <v>2</v>
      </c>
      <c r="C15" s="16">
        <v>1140</v>
      </c>
      <c r="D15" s="17" t="s">
        <v>30</v>
      </c>
      <c r="E15" s="24">
        <f>+E16</f>
        <v>0</v>
      </c>
      <c r="F15" s="25"/>
      <c r="G15"/>
      <c r="N15" s="112">
        <f t="shared" si="1"/>
        <v>0</v>
      </c>
      <c r="O15" s="114" t="s">
        <v>1193</v>
      </c>
      <c r="P15" s="112">
        <f>+[1]Adm!C18</f>
        <v>0</v>
      </c>
      <c r="Q15" s="112">
        <f>+[1]PresMpal!C18</f>
        <v>0</v>
      </c>
      <c r="R15" s="112">
        <f>+'[1]Pro civil'!C18</f>
        <v>0</v>
      </c>
      <c r="S15" s="112">
        <f>+'[1]C social'!C18</f>
        <v>0</v>
      </c>
      <c r="T15" s="112">
        <f>+[1]Trasp!C18</f>
        <v>0</v>
      </c>
      <c r="U15" s="112">
        <f>+'[1]Agua P'!C18</f>
        <v>0</v>
      </c>
      <c r="V15"/>
      <c r="W15" s="107">
        <f>+'[1]Gastos R33'!C19</f>
        <v>0</v>
      </c>
      <c r="X15" s="104"/>
      <c r="Y15" s="104"/>
      <c r="Z15" s="112"/>
      <c r="AA15" s="104"/>
    </row>
    <row r="16" spans="1:27" x14ac:dyDescent="0.2">
      <c r="A16">
        <v>11</v>
      </c>
      <c r="B16" s="6" t="s">
        <v>682</v>
      </c>
      <c r="C16" s="18">
        <v>1141</v>
      </c>
      <c r="D16" s="19" t="s">
        <v>31</v>
      </c>
      <c r="E16" s="27">
        <f>SUMIF($O$9:$O$690,C16,$N$9:$N$690)</f>
        <v>0</v>
      </c>
      <c r="F16" s="25"/>
      <c r="G16"/>
      <c r="N16" s="112">
        <f t="shared" si="1"/>
        <v>0</v>
      </c>
      <c r="O16" s="114" t="s">
        <v>1194</v>
      </c>
      <c r="P16" s="107">
        <f>+[1]Adm!C19</f>
        <v>0</v>
      </c>
      <c r="Q16" s="107">
        <f>+[1]PresMpal!C19</f>
        <v>0</v>
      </c>
      <c r="R16" s="107">
        <f>+'[1]Pro civil'!C19</f>
        <v>0</v>
      </c>
      <c r="S16" s="107">
        <f>+'[1]C social'!C19</f>
        <v>0</v>
      </c>
      <c r="T16" s="107">
        <f>+[1]Trasp!C19</f>
        <v>0</v>
      </c>
      <c r="U16" s="107">
        <f>+'[1]Agua P'!C19</f>
        <v>0</v>
      </c>
      <c r="W16" s="107">
        <f>+'[1]Gastos R33'!C20</f>
        <v>0</v>
      </c>
    </row>
    <row r="17" spans="1:27" x14ac:dyDescent="0.2">
      <c r="A17">
        <v>12</v>
      </c>
      <c r="B17" s="6">
        <v>3</v>
      </c>
      <c r="C17" s="14">
        <v>1200</v>
      </c>
      <c r="D17" s="15" t="s">
        <v>32</v>
      </c>
      <c r="E17" s="26">
        <f>+E18+E20+E22+E24</f>
        <v>0</v>
      </c>
      <c r="F17" s="25"/>
      <c r="G17"/>
      <c r="N17" s="112">
        <f t="shared" si="1"/>
        <v>0</v>
      </c>
      <c r="O17" s="114" t="s">
        <v>1195</v>
      </c>
      <c r="P17" s="112">
        <f>+[1]Adm!C20</f>
        <v>0</v>
      </c>
      <c r="Q17" s="112">
        <f>+[1]PresMpal!C20</f>
        <v>0</v>
      </c>
      <c r="R17" s="112">
        <f>+'[1]Pro civil'!C20</f>
        <v>0</v>
      </c>
      <c r="S17" s="112">
        <f>+'[1]C social'!C20</f>
        <v>0</v>
      </c>
      <c r="T17" s="112">
        <f>+[1]Trasp!C20</f>
        <v>0</v>
      </c>
      <c r="U17" s="112">
        <f>+'[1]Agua P'!C20</f>
        <v>0</v>
      </c>
      <c r="V17"/>
      <c r="W17" s="112">
        <f>+'[1]Gastos R33'!C21</f>
        <v>0</v>
      </c>
      <c r="X17" s="104"/>
      <c r="Y17" s="104"/>
      <c r="Z17" s="112"/>
      <c r="AA17" s="104"/>
    </row>
    <row r="18" spans="1:27" x14ac:dyDescent="0.2">
      <c r="A18">
        <v>13</v>
      </c>
      <c r="B18" s="6">
        <v>2</v>
      </c>
      <c r="C18" s="16">
        <v>1210</v>
      </c>
      <c r="D18" s="17" t="s">
        <v>33</v>
      </c>
      <c r="E18" s="24">
        <f>+E19</f>
        <v>0</v>
      </c>
      <c r="F18" s="25"/>
      <c r="G18"/>
      <c r="N18" s="112">
        <f t="shared" si="1"/>
        <v>0</v>
      </c>
      <c r="O18" s="114" t="s">
        <v>1196</v>
      </c>
      <c r="P18" s="112">
        <f>+[1]Adm!C21</f>
        <v>0</v>
      </c>
      <c r="Q18" s="112">
        <f>+[1]PresMpal!C21</f>
        <v>0</v>
      </c>
      <c r="R18" s="112">
        <f>+'[1]Pro civil'!C21</f>
        <v>0</v>
      </c>
      <c r="S18" s="112">
        <f>+'[1]C social'!C21</f>
        <v>0</v>
      </c>
      <c r="T18" s="112">
        <f>+[1]Trasp!C21</f>
        <v>0</v>
      </c>
      <c r="U18" s="112">
        <f>+'[1]Agua P'!C21</f>
        <v>0</v>
      </c>
      <c r="V18"/>
      <c r="W18" s="112">
        <f>+'[1]Gastos R33'!C22</f>
        <v>0</v>
      </c>
      <c r="X18" s="104"/>
      <c r="Y18" s="104"/>
      <c r="Z18" s="112"/>
      <c r="AA18" s="104"/>
    </row>
    <row r="19" spans="1:27" x14ac:dyDescent="0.2">
      <c r="A19">
        <v>14</v>
      </c>
      <c r="B19" s="6" t="s">
        <v>682</v>
      </c>
      <c r="C19" s="18">
        <v>1211</v>
      </c>
      <c r="D19" s="19" t="s">
        <v>34</v>
      </c>
      <c r="E19" s="27">
        <f>SUMIF($O$9:$O$690,C19,$N$9:$N$690)</f>
        <v>0</v>
      </c>
      <c r="F19" s="25"/>
      <c r="G19"/>
      <c r="N19" s="112">
        <f t="shared" si="1"/>
        <v>0</v>
      </c>
      <c r="O19" s="114" t="s">
        <v>1197</v>
      </c>
      <c r="P19" s="107">
        <f>+[1]Adm!C22</f>
        <v>0</v>
      </c>
      <c r="Q19" s="107">
        <f>+[1]PresMpal!C22</f>
        <v>0</v>
      </c>
      <c r="R19" s="107">
        <f>+'[1]Pro civil'!C22</f>
        <v>0</v>
      </c>
      <c r="S19" s="107">
        <f>+'[1]C social'!C22</f>
        <v>0</v>
      </c>
      <c r="T19" s="107">
        <f>+[1]Trasp!C22</f>
        <v>0</v>
      </c>
      <c r="U19" s="107">
        <f>+'[1]Agua P'!C22</f>
        <v>0</v>
      </c>
      <c r="W19" s="107">
        <f>+'[1]Gastos R33'!C23</f>
        <v>0</v>
      </c>
    </row>
    <row r="20" spans="1:27" x14ac:dyDescent="0.2">
      <c r="A20">
        <v>15</v>
      </c>
      <c r="B20" s="6">
        <v>2</v>
      </c>
      <c r="C20" s="16">
        <v>1220</v>
      </c>
      <c r="D20" s="17" t="s">
        <v>35</v>
      </c>
      <c r="E20" s="24">
        <f>+E21</f>
        <v>0</v>
      </c>
      <c r="F20" s="25"/>
      <c r="G20"/>
      <c r="N20" s="112">
        <f t="shared" si="1"/>
        <v>0</v>
      </c>
      <c r="O20" s="114" t="s">
        <v>1198</v>
      </c>
      <c r="P20" s="112">
        <f>+[1]Adm!C23</f>
        <v>0</v>
      </c>
      <c r="Q20" s="112">
        <f>+[1]PresMpal!C23</f>
        <v>0</v>
      </c>
      <c r="R20" s="112">
        <f>+'[1]Pro civil'!C23</f>
        <v>0</v>
      </c>
      <c r="S20" s="112">
        <f>+'[1]C social'!C23</f>
        <v>0</v>
      </c>
      <c r="T20" s="112">
        <f>+[1]Trasp!C23</f>
        <v>0</v>
      </c>
      <c r="U20" s="112">
        <f>+'[1]Agua P'!C23</f>
        <v>0</v>
      </c>
      <c r="V20"/>
      <c r="W20" s="112">
        <f>+'[1]Gastos R33'!C24</f>
        <v>0</v>
      </c>
      <c r="X20" s="104"/>
      <c r="Y20" s="104"/>
      <c r="Z20" s="112"/>
      <c r="AA20" s="104"/>
    </row>
    <row r="21" spans="1:27" x14ac:dyDescent="0.2">
      <c r="A21">
        <v>16</v>
      </c>
      <c r="B21" s="6" t="s">
        <v>682</v>
      </c>
      <c r="C21" s="18">
        <v>1221</v>
      </c>
      <c r="D21" s="19" t="s">
        <v>36</v>
      </c>
      <c r="E21" s="27">
        <f>SUMIF($O$9:$O$690,C21,$N$9:$N$690)</f>
        <v>0</v>
      </c>
      <c r="F21" s="25"/>
      <c r="G21"/>
      <c r="N21" s="112">
        <f t="shared" si="1"/>
        <v>0</v>
      </c>
      <c r="O21" s="114" t="s">
        <v>1199</v>
      </c>
      <c r="P21" s="107">
        <f>+[1]Adm!C24</f>
        <v>0</v>
      </c>
      <c r="Q21" s="107">
        <f>+[1]PresMpal!C24</f>
        <v>0</v>
      </c>
      <c r="R21" s="107">
        <f>+'[1]Pro civil'!C24</f>
        <v>0</v>
      </c>
      <c r="S21" s="107">
        <f>+'[1]C social'!C24</f>
        <v>0</v>
      </c>
      <c r="T21" s="107">
        <f>+[1]Trasp!C24</f>
        <v>0</v>
      </c>
      <c r="U21" s="107">
        <f>+'[1]Agua P'!C24</f>
        <v>0</v>
      </c>
      <c r="W21" s="107">
        <f>+'[1]Gastos R33'!C25</f>
        <v>0</v>
      </c>
    </row>
    <row r="22" spans="1:27" x14ac:dyDescent="0.2">
      <c r="A22">
        <v>17</v>
      </c>
      <c r="B22" s="6">
        <v>2</v>
      </c>
      <c r="C22" s="16">
        <v>1230</v>
      </c>
      <c r="D22" s="17" t="s">
        <v>37</v>
      </c>
      <c r="E22" s="24">
        <f>+E23</f>
        <v>0</v>
      </c>
      <c r="F22" s="25"/>
      <c r="G22"/>
      <c r="N22" s="112">
        <f t="shared" si="1"/>
        <v>0</v>
      </c>
      <c r="O22" s="114" t="s">
        <v>1200</v>
      </c>
      <c r="P22" s="112">
        <f>+[1]Adm!C25</f>
        <v>0</v>
      </c>
      <c r="Q22" s="112">
        <f>+[1]PresMpal!C25</f>
        <v>0</v>
      </c>
      <c r="R22" s="112">
        <f>+'[1]Pro civil'!C25</f>
        <v>0</v>
      </c>
      <c r="S22" s="112">
        <f>+'[1]C social'!C25</f>
        <v>0</v>
      </c>
      <c r="T22" s="112">
        <f>+[1]Trasp!C25</f>
        <v>0</v>
      </c>
      <c r="U22" s="112">
        <f>+'[1]Agua P'!C25</f>
        <v>0</v>
      </c>
      <c r="V22"/>
      <c r="W22" s="112">
        <f>+'[1]Gastos R33'!C26</f>
        <v>0</v>
      </c>
      <c r="X22" s="104"/>
      <c r="Y22" s="104"/>
      <c r="Z22" s="112"/>
      <c r="AA22" s="104"/>
    </row>
    <row r="23" spans="1:27" x14ac:dyDescent="0.2">
      <c r="A23">
        <v>18</v>
      </c>
      <c r="B23" s="6" t="s">
        <v>682</v>
      </c>
      <c r="C23" s="18">
        <v>1231</v>
      </c>
      <c r="D23" s="19" t="s">
        <v>38</v>
      </c>
      <c r="E23" s="27">
        <f>SUMIF($O$9:$O$690,C23,$N$9:$N$690)</f>
        <v>0</v>
      </c>
      <c r="F23" s="25"/>
      <c r="G23"/>
      <c r="N23" s="112">
        <f t="shared" si="1"/>
        <v>0</v>
      </c>
      <c r="O23" s="113" t="s">
        <v>1201</v>
      </c>
      <c r="P23" s="107">
        <f>+[1]Adm!C26</f>
        <v>0</v>
      </c>
      <c r="Q23" s="107">
        <f>+[1]PresMpal!C26</f>
        <v>0</v>
      </c>
      <c r="R23" s="107">
        <f>+'[1]Pro civil'!C26</f>
        <v>0</v>
      </c>
      <c r="S23" s="107">
        <f>+'[1]C social'!C26</f>
        <v>0</v>
      </c>
      <c r="T23" s="107">
        <f>+[1]Trasp!C26</f>
        <v>0</v>
      </c>
      <c r="U23" s="107">
        <f>+'[1]Agua P'!C26</f>
        <v>0</v>
      </c>
      <c r="W23" s="107">
        <f>+'[1]Gastos R33'!C27</f>
        <v>0</v>
      </c>
    </row>
    <row r="24" spans="1:27" ht="22.5" x14ac:dyDescent="0.2">
      <c r="A24">
        <v>19</v>
      </c>
      <c r="B24" s="6">
        <v>2</v>
      </c>
      <c r="C24" s="16">
        <v>1240</v>
      </c>
      <c r="D24" s="17" t="s">
        <v>39</v>
      </c>
      <c r="E24" s="24">
        <f>+E25</f>
        <v>0</v>
      </c>
      <c r="F24" s="25"/>
      <c r="G24"/>
      <c r="N24" s="112">
        <f t="shared" si="1"/>
        <v>0</v>
      </c>
      <c r="O24" s="114" t="s">
        <v>1202</v>
      </c>
      <c r="P24" s="112">
        <f>+[1]Adm!C27</f>
        <v>0</v>
      </c>
      <c r="Q24" s="112">
        <f>+[1]PresMpal!C27</f>
        <v>0</v>
      </c>
      <c r="R24" s="112">
        <f>+'[1]Pro civil'!C27</f>
        <v>0</v>
      </c>
      <c r="S24" s="112">
        <f>+'[1]C social'!C27</f>
        <v>0</v>
      </c>
      <c r="T24" s="112">
        <f>+[1]Trasp!C27</f>
        <v>0</v>
      </c>
      <c r="U24" s="112">
        <f>+'[1]Agua P'!C27</f>
        <v>0</v>
      </c>
      <c r="V24"/>
      <c r="W24" s="112">
        <f>+'[1]Gastos R33'!C28</f>
        <v>0</v>
      </c>
      <c r="X24" s="104"/>
      <c r="Y24" s="104"/>
      <c r="Z24" s="112"/>
      <c r="AA24" s="104"/>
    </row>
    <row r="25" spans="1:27" x14ac:dyDescent="0.2">
      <c r="A25">
        <v>20</v>
      </c>
      <c r="B25" s="6" t="s">
        <v>682</v>
      </c>
      <c r="C25" s="18">
        <v>1241</v>
      </c>
      <c r="D25" s="19" t="s">
        <v>40</v>
      </c>
      <c r="E25" s="27">
        <f>SUMIF($O$9:$O$690,C25,$N$9:$N$690)</f>
        <v>0</v>
      </c>
      <c r="F25" s="25"/>
      <c r="G25"/>
      <c r="N25" s="112">
        <f t="shared" si="1"/>
        <v>0</v>
      </c>
      <c r="O25" s="114" t="s">
        <v>1203</v>
      </c>
      <c r="P25" s="107">
        <f>+[1]Adm!C28</f>
        <v>0</v>
      </c>
      <c r="Q25" s="107">
        <f>+[1]PresMpal!C28</f>
        <v>0</v>
      </c>
      <c r="R25" s="107">
        <f>+'[1]Pro civil'!C28</f>
        <v>0</v>
      </c>
      <c r="S25" s="107">
        <f>+'[1]C social'!C28</f>
        <v>0</v>
      </c>
      <c r="T25" s="107">
        <f>+[1]Trasp!C28</f>
        <v>0</v>
      </c>
      <c r="U25" s="107">
        <f>+'[1]Agua P'!C28</f>
        <v>0</v>
      </c>
      <c r="W25" s="107">
        <f>+'[1]Gastos R33'!C29</f>
        <v>0</v>
      </c>
    </row>
    <row r="26" spans="1:27" x14ac:dyDescent="0.2">
      <c r="A26">
        <v>21</v>
      </c>
      <c r="B26" s="6">
        <v>3</v>
      </c>
      <c r="C26" s="14">
        <v>1300</v>
      </c>
      <c r="D26" s="15" t="s">
        <v>41</v>
      </c>
      <c r="E26" s="26">
        <f>+E27+E29+E33+E36+E38+E40+E42+E44</f>
        <v>8037007.1299999999</v>
      </c>
      <c r="F26" s="25"/>
      <c r="G26"/>
      <c r="N26" s="112">
        <f t="shared" si="1"/>
        <v>0</v>
      </c>
      <c r="O26" s="114" t="s">
        <v>1204</v>
      </c>
      <c r="P26" s="112">
        <f>+[1]Adm!C29</f>
        <v>0</v>
      </c>
      <c r="Q26" s="112">
        <f>+[1]PresMpal!C29</f>
        <v>0</v>
      </c>
      <c r="R26" s="112">
        <f>+'[1]Pro civil'!C29</f>
        <v>0</v>
      </c>
      <c r="S26" s="112">
        <f>+'[1]C social'!C29</f>
        <v>0</v>
      </c>
      <c r="T26" s="112">
        <f>+[1]Trasp!C29</f>
        <v>0</v>
      </c>
      <c r="U26" s="112">
        <f>+'[1]Agua P'!C29</f>
        <v>0</v>
      </c>
      <c r="V26"/>
      <c r="W26" s="112">
        <f>+'[1]Gastos R33'!C30</f>
        <v>0</v>
      </c>
      <c r="X26" s="104"/>
      <c r="Y26" s="104"/>
      <c r="Z26" s="112"/>
      <c r="AA26" s="104"/>
    </row>
    <row r="27" spans="1:27" x14ac:dyDescent="0.2">
      <c r="A27">
        <v>22</v>
      </c>
      <c r="B27" s="6">
        <v>2</v>
      </c>
      <c r="C27" s="16">
        <v>1310</v>
      </c>
      <c r="D27" s="17" t="s">
        <v>42</v>
      </c>
      <c r="E27" s="24">
        <f>+E28</f>
        <v>0</v>
      </c>
      <c r="F27" s="25"/>
      <c r="G27"/>
      <c r="N27" s="112">
        <f t="shared" si="1"/>
        <v>387007.13</v>
      </c>
      <c r="O27" s="114" t="s">
        <v>1205</v>
      </c>
      <c r="P27" s="112">
        <f>+[1]Adm!C30</f>
        <v>314862</v>
      </c>
      <c r="Q27" s="112">
        <f>+[1]PresMpal!C30</f>
        <v>0</v>
      </c>
      <c r="R27" s="112">
        <f>+'[1]Pro civil'!C30</f>
        <v>0</v>
      </c>
      <c r="S27" s="112">
        <f>+'[1]C social'!C30</f>
        <v>0</v>
      </c>
      <c r="T27" s="112">
        <f>+[1]Trasp!C30</f>
        <v>0</v>
      </c>
      <c r="U27" s="112">
        <f>+'[1]Agua P'!C30</f>
        <v>0</v>
      </c>
      <c r="V27"/>
      <c r="W27" s="112">
        <f>+'[1]Gastos R33'!C31</f>
        <v>72145.13</v>
      </c>
      <c r="X27" s="104"/>
      <c r="Y27" s="104"/>
      <c r="Z27" s="112"/>
      <c r="AA27" s="104"/>
    </row>
    <row r="28" spans="1:27" x14ac:dyDescent="0.2">
      <c r="A28">
        <v>23</v>
      </c>
      <c r="B28" s="6" t="s">
        <v>682</v>
      </c>
      <c r="C28" s="18">
        <v>1311</v>
      </c>
      <c r="D28" s="19" t="s">
        <v>43</v>
      </c>
      <c r="E28" s="27">
        <f>SUMIF($O$9:$O$690,C28,$N$9:$N$690)</f>
        <v>0</v>
      </c>
      <c r="F28" s="25"/>
      <c r="G28"/>
      <c r="N28" s="112">
        <f t="shared" si="1"/>
        <v>0</v>
      </c>
      <c r="O28" s="114" t="s">
        <v>1206</v>
      </c>
      <c r="P28" s="107">
        <f>+[1]Adm!C31</f>
        <v>0</v>
      </c>
      <c r="Q28" s="107">
        <f>+[1]PresMpal!C31</f>
        <v>0</v>
      </c>
      <c r="R28" s="107">
        <f>+'[1]Pro civil'!C31</f>
        <v>0</v>
      </c>
      <c r="S28" s="107">
        <f>+'[1]C social'!C31</f>
        <v>0</v>
      </c>
      <c r="T28" s="107">
        <f>+[1]Trasp!C31</f>
        <v>0</v>
      </c>
      <c r="U28" s="107">
        <f>+'[1]Agua P'!C31</f>
        <v>0</v>
      </c>
      <c r="W28" s="107">
        <f>+'[1]Gastos R33'!C32</f>
        <v>0</v>
      </c>
    </row>
    <row r="29" spans="1:27" x14ac:dyDescent="0.2">
      <c r="A29">
        <v>24</v>
      </c>
      <c r="B29" s="6">
        <v>2</v>
      </c>
      <c r="C29" s="16">
        <v>1320</v>
      </c>
      <c r="D29" s="17" t="s">
        <v>44</v>
      </c>
      <c r="E29" s="24">
        <f>+E30+E31+E32</f>
        <v>8037007.1299999999</v>
      </c>
      <c r="F29" s="25"/>
      <c r="G29"/>
      <c r="N29" s="112">
        <f t="shared" si="1"/>
        <v>7650000</v>
      </c>
      <c r="O29" s="114" t="s">
        <v>1207</v>
      </c>
      <c r="P29" s="112">
        <f>+[1]Adm!C32</f>
        <v>7000000</v>
      </c>
      <c r="Q29" s="112">
        <f>+[1]PresMpal!C32</f>
        <v>0</v>
      </c>
      <c r="R29" s="112">
        <f>+'[1]Pro civil'!C32</f>
        <v>0</v>
      </c>
      <c r="S29" s="112">
        <f>+'[1]C social'!C32</f>
        <v>0</v>
      </c>
      <c r="T29" s="112">
        <f>+[1]Trasp!C32</f>
        <v>0</v>
      </c>
      <c r="U29" s="112">
        <f>+'[1]Agua P'!C32</f>
        <v>0</v>
      </c>
      <c r="V29"/>
      <c r="W29" s="112">
        <f>+'[1]Gastos R33'!C33</f>
        <v>650000</v>
      </c>
      <c r="X29" s="104"/>
      <c r="Y29" s="104"/>
      <c r="Z29" s="112"/>
      <c r="AA29" s="104"/>
    </row>
    <row r="30" spans="1:27" x14ac:dyDescent="0.2">
      <c r="A30">
        <v>25</v>
      </c>
      <c r="B30" s="6" t="s">
        <v>682</v>
      </c>
      <c r="C30" s="18">
        <v>1321</v>
      </c>
      <c r="D30" s="19" t="s">
        <v>45</v>
      </c>
      <c r="E30" s="27">
        <f>SUMIF($O$9:$O$690,C30,$N$9:$N$690)</f>
        <v>387007.13</v>
      </c>
      <c r="F30" s="25"/>
      <c r="G30"/>
      <c r="N30" s="112">
        <f t="shared" si="1"/>
        <v>0</v>
      </c>
      <c r="O30" s="114" t="s">
        <v>1208</v>
      </c>
      <c r="P30" s="107">
        <f>+[1]Adm!C33</f>
        <v>0</v>
      </c>
      <c r="Q30" s="107">
        <f>+[1]PresMpal!C33</f>
        <v>0</v>
      </c>
      <c r="R30" s="107">
        <f>+'[1]Pro civil'!C33</f>
        <v>0</v>
      </c>
      <c r="S30" s="107">
        <f>+'[1]C social'!C33</f>
        <v>0</v>
      </c>
      <c r="T30" s="107">
        <f>+[1]Trasp!C33</f>
        <v>0</v>
      </c>
      <c r="U30" s="107">
        <f>+'[1]Agua P'!C33</f>
        <v>0</v>
      </c>
      <c r="W30" s="107">
        <f>+'[1]Gastos R33'!C34</f>
        <v>0</v>
      </c>
    </row>
    <row r="31" spans="1:27" x14ac:dyDescent="0.2">
      <c r="A31">
        <v>26</v>
      </c>
      <c r="B31" s="6">
        <v>1</v>
      </c>
      <c r="C31" s="18">
        <v>1322</v>
      </c>
      <c r="D31" s="19" t="s">
        <v>46</v>
      </c>
      <c r="E31" s="27">
        <f>SUMIF($O$9:$O$690,C31,$N$9:$N$690)</f>
        <v>0</v>
      </c>
      <c r="F31" s="25"/>
      <c r="G31"/>
      <c r="N31" s="112">
        <f t="shared" si="1"/>
        <v>0</v>
      </c>
      <c r="O31" s="114" t="s">
        <v>1209</v>
      </c>
      <c r="P31" s="107">
        <f>+[1]Adm!C34</f>
        <v>0</v>
      </c>
      <c r="Q31" s="107">
        <f>+[1]PresMpal!C34</f>
        <v>0</v>
      </c>
      <c r="R31" s="107">
        <f>+'[1]Pro civil'!C34</f>
        <v>0</v>
      </c>
      <c r="S31" s="107">
        <f>+'[1]C social'!C34</f>
        <v>0</v>
      </c>
      <c r="T31" s="107">
        <f>+[1]Trasp!C34</f>
        <v>0</v>
      </c>
      <c r="U31" s="107">
        <f>+'[1]Agua P'!C34</f>
        <v>0</v>
      </c>
      <c r="W31" s="107">
        <f>+'[1]Gastos R33'!C35</f>
        <v>0</v>
      </c>
    </row>
    <row r="32" spans="1:27" x14ac:dyDescent="0.2">
      <c r="A32">
        <v>27</v>
      </c>
      <c r="B32" s="6">
        <v>1</v>
      </c>
      <c r="C32" s="18">
        <v>1323</v>
      </c>
      <c r="D32" s="19" t="s">
        <v>47</v>
      </c>
      <c r="E32" s="27">
        <f>SUMIF($O$9:$O$690,C32,$N$9:$N$690)</f>
        <v>7650000</v>
      </c>
      <c r="F32" s="25"/>
      <c r="G32"/>
      <c r="N32" s="112">
        <f t="shared" si="1"/>
        <v>0</v>
      </c>
      <c r="O32" s="114" t="s">
        <v>1210</v>
      </c>
      <c r="P32" s="107">
        <f>+[1]Adm!C35</f>
        <v>0</v>
      </c>
      <c r="Q32" s="107">
        <f>+[1]PresMpal!C35</f>
        <v>0</v>
      </c>
      <c r="R32" s="107">
        <f>+'[1]Pro civil'!C35</f>
        <v>0</v>
      </c>
      <c r="S32" s="107">
        <f>+'[1]C social'!C35</f>
        <v>0</v>
      </c>
      <c r="T32" s="107">
        <f>+[1]Trasp!C35</f>
        <v>0</v>
      </c>
      <c r="U32" s="107">
        <f>+'[1]Agua P'!C35</f>
        <v>0</v>
      </c>
      <c r="W32" s="107">
        <f>+'[1]Gastos R33'!C36</f>
        <v>0</v>
      </c>
    </row>
    <row r="33" spans="1:27" x14ac:dyDescent="0.2">
      <c r="A33">
        <v>28</v>
      </c>
      <c r="B33" s="6">
        <v>2</v>
      </c>
      <c r="C33" s="16">
        <v>1330</v>
      </c>
      <c r="D33" s="17" t="s">
        <v>48</v>
      </c>
      <c r="E33" s="24">
        <f>+E34+E35</f>
        <v>0</v>
      </c>
      <c r="F33" s="25"/>
      <c r="G33"/>
      <c r="N33" s="112">
        <f t="shared" si="1"/>
        <v>0</v>
      </c>
      <c r="O33" s="114" t="s">
        <v>1211</v>
      </c>
      <c r="P33" s="112">
        <f>+[1]Adm!C36</f>
        <v>0</v>
      </c>
      <c r="Q33" s="112">
        <f>+[1]PresMpal!C36</f>
        <v>0</v>
      </c>
      <c r="R33" s="112">
        <f>+'[1]Pro civil'!C36</f>
        <v>0</v>
      </c>
      <c r="S33" s="112">
        <f>+'[1]C social'!C36</f>
        <v>0</v>
      </c>
      <c r="T33" s="112">
        <f>+[1]Trasp!C36</f>
        <v>0</v>
      </c>
      <c r="U33" s="112">
        <f>+'[1]Agua P'!C36</f>
        <v>0</v>
      </c>
      <c r="V33"/>
      <c r="W33" s="112">
        <f>+'[1]Gastos R33'!C37</f>
        <v>0</v>
      </c>
      <c r="X33" s="104"/>
      <c r="Y33" s="104"/>
      <c r="Z33" s="112"/>
      <c r="AA33" s="104"/>
    </row>
    <row r="34" spans="1:27" x14ac:dyDescent="0.2">
      <c r="A34">
        <v>29</v>
      </c>
      <c r="B34" s="6" t="s">
        <v>682</v>
      </c>
      <c r="C34" s="18">
        <v>1331</v>
      </c>
      <c r="D34" s="19" t="s">
        <v>49</v>
      </c>
      <c r="E34" s="27">
        <f>SUMIF($O$9:$O$690,C34,$N$9:$N$690)</f>
        <v>0</v>
      </c>
      <c r="F34" s="25"/>
      <c r="G34"/>
      <c r="N34" s="112">
        <f t="shared" si="1"/>
        <v>0</v>
      </c>
      <c r="O34" s="114" t="s">
        <v>1212</v>
      </c>
      <c r="P34" s="107">
        <f>+[1]Adm!C37</f>
        <v>0</v>
      </c>
      <c r="Q34" s="107">
        <f>+[1]PresMpal!C37</f>
        <v>0</v>
      </c>
      <c r="R34" s="107">
        <f>+'[1]Pro civil'!C37</f>
        <v>0</v>
      </c>
      <c r="S34" s="107">
        <f>+'[1]C social'!C37</f>
        <v>0</v>
      </c>
      <c r="T34" s="107">
        <f>+[1]Trasp!C37</f>
        <v>0</v>
      </c>
      <c r="U34" s="107">
        <f>+'[1]Agua P'!C37</f>
        <v>0</v>
      </c>
      <c r="W34" s="107">
        <f>+'[1]Gastos R33'!C38</f>
        <v>0</v>
      </c>
    </row>
    <row r="35" spans="1:27" x14ac:dyDescent="0.2">
      <c r="A35">
        <v>30</v>
      </c>
      <c r="B35" s="6">
        <v>1</v>
      </c>
      <c r="C35" s="18">
        <v>1332</v>
      </c>
      <c r="D35" s="19" t="s">
        <v>50</v>
      </c>
      <c r="E35" s="27">
        <f>SUMIF($O$9:$O$690,C35,$N$9:$N$690)</f>
        <v>0</v>
      </c>
      <c r="F35" s="25"/>
      <c r="G35"/>
      <c r="N35" s="112">
        <f t="shared" si="1"/>
        <v>0</v>
      </c>
      <c r="O35" s="114" t="s">
        <v>1213</v>
      </c>
      <c r="P35" s="107">
        <f>+[1]Adm!C38</f>
        <v>0</v>
      </c>
      <c r="Q35" s="107">
        <f>+[1]PresMpal!C38</f>
        <v>0</v>
      </c>
      <c r="R35" s="107">
        <f>+'[1]Pro civil'!C38</f>
        <v>0</v>
      </c>
      <c r="S35" s="107">
        <f>+'[1]C social'!C38</f>
        <v>0</v>
      </c>
      <c r="T35" s="107">
        <f>+[1]Trasp!C38</f>
        <v>0</v>
      </c>
      <c r="U35" s="107">
        <f>+'[1]Agua P'!C38</f>
        <v>0</v>
      </c>
      <c r="W35" s="107">
        <f>+'[1]Gastos R33'!C39</f>
        <v>0</v>
      </c>
    </row>
    <row r="36" spans="1:27" x14ac:dyDescent="0.2">
      <c r="A36">
        <v>31</v>
      </c>
      <c r="B36" s="6">
        <v>2</v>
      </c>
      <c r="C36" s="16">
        <v>1340</v>
      </c>
      <c r="D36" s="17" t="s">
        <v>51</v>
      </c>
      <c r="E36" s="24">
        <f>+E37</f>
        <v>0</v>
      </c>
      <c r="F36" s="25"/>
      <c r="G36"/>
      <c r="N36" s="112">
        <f t="shared" si="1"/>
        <v>0</v>
      </c>
      <c r="O36" s="114" t="s">
        <v>1214</v>
      </c>
      <c r="P36" s="112">
        <f>+[1]Adm!C39</f>
        <v>0</v>
      </c>
      <c r="Q36" s="112">
        <f>+[1]PresMpal!C39</f>
        <v>0</v>
      </c>
      <c r="R36" s="112">
        <f>+'[1]Pro civil'!C39</f>
        <v>0</v>
      </c>
      <c r="S36" s="112">
        <f>+'[1]C social'!C39</f>
        <v>0</v>
      </c>
      <c r="T36" s="112">
        <f>+[1]Trasp!C39</f>
        <v>0</v>
      </c>
      <c r="U36" s="112">
        <f>+'[1]Agua P'!C39</f>
        <v>0</v>
      </c>
      <c r="V36"/>
      <c r="W36" s="112">
        <f>+'[1]Gastos R33'!C40</f>
        <v>0</v>
      </c>
      <c r="X36" s="104"/>
      <c r="Y36" s="104"/>
      <c r="Z36" s="112"/>
      <c r="AA36" s="104"/>
    </row>
    <row r="37" spans="1:27" x14ac:dyDescent="0.2">
      <c r="A37">
        <v>32</v>
      </c>
      <c r="B37" s="6" t="s">
        <v>682</v>
      </c>
      <c r="C37" s="18">
        <v>1341</v>
      </c>
      <c r="D37" s="19" t="s">
        <v>52</v>
      </c>
      <c r="E37" s="27">
        <f>SUMIF($O$9:$O$690,C37,$N$9:$N$690)</f>
        <v>0</v>
      </c>
      <c r="F37" s="25"/>
      <c r="G37"/>
      <c r="N37" s="112">
        <f t="shared" si="1"/>
        <v>0</v>
      </c>
      <c r="O37" s="114" t="s">
        <v>1215</v>
      </c>
      <c r="P37" s="107">
        <f>+[1]Adm!C40</f>
        <v>0</v>
      </c>
      <c r="Q37" s="107">
        <f>+[1]PresMpal!C40</f>
        <v>0</v>
      </c>
      <c r="R37" s="107">
        <f>+'[1]Pro civil'!C40</f>
        <v>0</v>
      </c>
      <c r="S37" s="107">
        <f>+'[1]C social'!C40</f>
        <v>0</v>
      </c>
      <c r="T37" s="107">
        <f>+[1]Trasp!C40</f>
        <v>0</v>
      </c>
      <c r="U37" s="107">
        <f>+'[1]Agua P'!C40</f>
        <v>0</v>
      </c>
      <c r="W37" s="107">
        <f>+'[1]Gastos R33'!C41</f>
        <v>0</v>
      </c>
    </row>
    <row r="38" spans="1:27" x14ac:dyDescent="0.2">
      <c r="A38">
        <v>33</v>
      </c>
      <c r="B38" s="6">
        <v>2</v>
      </c>
      <c r="C38" s="16">
        <v>1350</v>
      </c>
      <c r="D38" s="17" t="s">
        <v>53</v>
      </c>
      <c r="E38" s="24">
        <f>+E39</f>
        <v>0</v>
      </c>
      <c r="F38" s="25"/>
      <c r="G38"/>
      <c r="N38" s="112">
        <f t="shared" si="1"/>
        <v>0</v>
      </c>
      <c r="O38" s="114" t="s">
        <v>1216</v>
      </c>
      <c r="P38" s="112">
        <f>+[1]Adm!C41</f>
        <v>0</v>
      </c>
      <c r="Q38" s="112">
        <f>+[1]PresMpal!C41</f>
        <v>0</v>
      </c>
      <c r="R38" s="112">
        <f>+'[1]Pro civil'!C41</f>
        <v>0</v>
      </c>
      <c r="S38" s="112">
        <f>+'[1]C social'!C41</f>
        <v>0</v>
      </c>
      <c r="T38" s="112">
        <f>+[1]Trasp!C41</f>
        <v>0</v>
      </c>
      <c r="U38" s="112">
        <f>+'[1]Agua P'!C41</f>
        <v>0</v>
      </c>
      <c r="V38"/>
      <c r="W38" s="112">
        <f>+'[1]Gastos R33'!C42</f>
        <v>0</v>
      </c>
      <c r="X38" s="104"/>
      <c r="Y38" s="104"/>
      <c r="Z38" s="112"/>
      <c r="AA38" s="104"/>
    </row>
    <row r="39" spans="1:27" x14ac:dyDescent="0.2">
      <c r="A39">
        <v>34</v>
      </c>
      <c r="B39" s="6" t="s">
        <v>682</v>
      </c>
      <c r="C39" s="18">
        <v>1351</v>
      </c>
      <c r="D39" s="19" t="s">
        <v>54</v>
      </c>
      <c r="E39" s="27">
        <f>SUMIF($O$9:$O$690,C39,$N$9:$N$690)</f>
        <v>0</v>
      </c>
      <c r="F39" s="25"/>
      <c r="G39"/>
      <c r="N39" s="112">
        <f t="shared" si="1"/>
        <v>0</v>
      </c>
      <c r="O39" s="114">
        <v>1381</v>
      </c>
      <c r="V39" s="107"/>
    </row>
    <row r="40" spans="1:27" x14ac:dyDescent="0.2">
      <c r="A40">
        <v>35</v>
      </c>
      <c r="B40" s="6">
        <v>2</v>
      </c>
      <c r="C40" s="16">
        <v>1360</v>
      </c>
      <c r="D40" s="17" t="s">
        <v>617</v>
      </c>
      <c r="E40" s="24">
        <f>+E41</f>
        <v>0</v>
      </c>
      <c r="F40" s="25"/>
      <c r="G40"/>
      <c r="N40" s="112">
        <f t="shared" si="1"/>
        <v>0</v>
      </c>
      <c r="O40" s="113" t="s">
        <v>1217</v>
      </c>
      <c r="P40" s="112">
        <f>+[1]Adm!C42</f>
        <v>0</v>
      </c>
      <c r="Q40" s="112">
        <f>+[1]PresMpal!C42</f>
        <v>0</v>
      </c>
      <c r="R40" s="112">
        <f>+'[1]Pro civil'!C42</f>
        <v>0</v>
      </c>
      <c r="S40" s="112">
        <f>+'[1]C social'!C42</f>
        <v>0</v>
      </c>
      <c r="T40" s="112">
        <f>+[1]Trasp!C42</f>
        <v>0</v>
      </c>
      <c r="U40" s="112">
        <f>+'[1]Agua P'!C42</f>
        <v>0</v>
      </c>
      <c r="V40"/>
      <c r="W40" s="112">
        <f>+'[1]Gastos R33'!C43</f>
        <v>0</v>
      </c>
      <c r="X40" s="104"/>
      <c r="Y40" s="104"/>
      <c r="Z40" s="112">
        <f t="shared" ref="Z40:Z103" si="2">+P40-Q40-R40-S40-T40-U40</f>
        <v>0</v>
      </c>
      <c r="AA40" s="104"/>
    </row>
    <row r="41" spans="1:27" x14ac:dyDescent="0.2">
      <c r="A41">
        <v>36</v>
      </c>
      <c r="B41" s="6" t="s">
        <v>682</v>
      </c>
      <c r="C41" s="18">
        <v>1361</v>
      </c>
      <c r="D41" s="19" t="s">
        <v>618</v>
      </c>
      <c r="E41" s="27">
        <f>SUMIF($O$9:$O$690,C41,$N$9:$N$690)</f>
        <v>0</v>
      </c>
      <c r="F41" s="25"/>
      <c r="G41"/>
      <c r="N41" s="112">
        <f t="shared" si="1"/>
        <v>0</v>
      </c>
      <c r="O41" s="114" t="s">
        <v>1218</v>
      </c>
      <c r="P41" s="107">
        <f>+[1]Adm!C43</f>
        <v>0</v>
      </c>
      <c r="Q41" s="107">
        <f>+[1]PresMpal!C43</f>
        <v>0</v>
      </c>
      <c r="R41" s="107">
        <f>+'[1]Pro civil'!C43</f>
        <v>0</v>
      </c>
      <c r="S41" s="107">
        <f>+'[1]C social'!C43</f>
        <v>0</v>
      </c>
      <c r="T41" s="107">
        <f>+[1]Trasp!C43</f>
        <v>0</v>
      </c>
      <c r="U41" s="107">
        <f>+'[1]Agua P'!C43</f>
        <v>0</v>
      </c>
      <c r="W41" s="107">
        <f>+'[1]Gastos R33'!C44</f>
        <v>0</v>
      </c>
      <c r="Z41" s="107">
        <f t="shared" si="2"/>
        <v>0</v>
      </c>
    </row>
    <row r="42" spans="1:27" x14ac:dyDescent="0.2">
      <c r="A42">
        <v>37</v>
      </c>
      <c r="B42" s="6">
        <v>2</v>
      </c>
      <c r="C42" s="16">
        <v>1370</v>
      </c>
      <c r="D42" s="17" t="s">
        <v>55</v>
      </c>
      <c r="E42" s="24">
        <f>+E43</f>
        <v>0</v>
      </c>
      <c r="F42" s="25"/>
      <c r="G42"/>
      <c r="N42" s="112">
        <f t="shared" si="1"/>
        <v>0</v>
      </c>
      <c r="O42" s="114" t="s">
        <v>1219</v>
      </c>
      <c r="P42" s="112">
        <f>+[1]Adm!C44</f>
        <v>0</v>
      </c>
      <c r="Q42" s="112">
        <f>+[1]PresMpal!C44</f>
        <v>0</v>
      </c>
      <c r="R42" s="112">
        <f>+'[1]Pro civil'!C44</f>
        <v>0</v>
      </c>
      <c r="S42" s="112">
        <f>+'[1]C social'!C44</f>
        <v>0</v>
      </c>
      <c r="T42" s="112">
        <f>+[1]Trasp!C44</f>
        <v>0</v>
      </c>
      <c r="U42" s="112">
        <f>+'[1]Agua P'!C44</f>
        <v>0</v>
      </c>
      <c r="V42"/>
      <c r="W42" s="112">
        <f>+'[1]Gastos R33'!C45</f>
        <v>0</v>
      </c>
      <c r="X42" s="104"/>
      <c r="Y42" s="104"/>
      <c r="Z42" s="112">
        <f t="shared" si="2"/>
        <v>0</v>
      </c>
      <c r="AA42" s="104"/>
    </row>
    <row r="43" spans="1:27" x14ac:dyDescent="0.2">
      <c r="A43">
        <v>38</v>
      </c>
      <c r="B43" s="6" t="s">
        <v>682</v>
      </c>
      <c r="C43" s="18">
        <v>1371</v>
      </c>
      <c r="D43" s="19" t="s">
        <v>56</v>
      </c>
      <c r="E43" s="27">
        <f>SUMIF($O$9:$O$690,C43,$N$9:$N$690)</f>
        <v>0</v>
      </c>
      <c r="F43" s="25"/>
      <c r="G43"/>
      <c r="N43" s="112">
        <f t="shared" si="1"/>
        <v>0</v>
      </c>
      <c r="O43" s="114" t="s">
        <v>1220</v>
      </c>
      <c r="P43" s="107">
        <f>+[1]Adm!C45</f>
        <v>0</v>
      </c>
      <c r="Q43" s="107">
        <f>+[1]PresMpal!C45</f>
        <v>0</v>
      </c>
      <c r="R43" s="107">
        <f>+'[1]Pro civil'!C45</f>
        <v>0</v>
      </c>
      <c r="S43" s="107">
        <f>+'[1]C social'!C45</f>
        <v>0</v>
      </c>
      <c r="T43" s="107">
        <f>+[1]Trasp!C45</f>
        <v>0</v>
      </c>
      <c r="U43" s="107">
        <f>+'[1]Agua P'!C45</f>
        <v>0</v>
      </c>
      <c r="W43" s="107">
        <f>+'[1]Gastos R33'!C46</f>
        <v>0</v>
      </c>
      <c r="Z43" s="107">
        <f t="shared" si="2"/>
        <v>0</v>
      </c>
    </row>
    <row r="44" spans="1:27" x14ac:dyDescent="0.2">
      <c r="A44">
        <v>39</v>
      </c>
      <c r="B44" s="6">
        <v>2</v>
      </c>
      <c r="C44" s="16">
        <v>1380</v>
      </c>
      <c r="D44" s="17" t="s">
        <v>57</v>
      </c>
      <c r="E44" s="24">
        <f>+E45</f>
        <v>0</v>
      </c>
      <c r="F44" s="25"/>
      <c r="G44"/>
      <c r="N44" s="112">
        <f t="shared" si="1"/>
        <v>100000</v>
      </c>
      <c r="O44" s="114" t="s">
        <v>1221</v>
      </c>
      <c r="P44" s="112">
        <f>+[1]Adm!C46</f>
        <v>100000</v>
      </c>
      <c r="Q44" s="112">
        <f>+[1]PresMpal!C46</f>
        <v>0</v>
      </c>
      <c r="R44" s="112">
        <f>+'[1]Pro civil'!C46</f>
        <v>0</v>
      </c>
      <c r="S44" s="112">
        <f>+'[1]C social'!C46</f>
        <v>0</v>
      </c>
      <c r="T44" s="112">
        <f>+[1]Trasp!C46</f>
        <v>0</v>
      </c>
      <c r="U44" s="112">
        <f>+'[1]Agua P'!C46</f>
        <v>0</v>
      </c>
      <c r="V44"/>
      <c r="W44" s="112">
        <f>+'[1]Gastos R33'!C47</f>
        <v>0</v>
      </c>
      <c r="X44" s="104"/>
      <c r="Y44" s="104"/>
      <c r="Z44" s="112">
        <f t="shared" si="2"/>
        <v>100000</v>
      </c>
      <c r="AA44" s="104"/>
    </row>
    <row r="45" spans="1:27" x14ac:dyDescent="0.2">
      <c r="A45">
        <v>40</v>
      </c>
      <c r="B45" s="6" t="s">
        <v>682</v>
      </c>
      <c r="C45" s="18">
        <v>1381</v>
      </c>
      <c r="D45" s="19" t="s">
        <v>58</v>
      </c>
      <c r="E45" s="27">
        <f>SUMIF($O$9:$O$690,C45,$N$9:$N$690)</f>
        <v>0</v>
      </c>
      <c r="F45" s="25"/>
      <c r="G45"/>
      <c r="N45" s="112">
        <f t="shared" si="1"/>
        <v>0</v>
      </c>
      <c r="O45" s="114" t="s">
        <v>1222</v>
      </c>
      <c r="P45" s="107">
        <f>+[1]Adm!C47</f>
        <v>0</v>
      </c>
      <c r="Q45" s="107">
        <f>+[1]PresMpal!C47</f>
        <v>0</v>
      </c>
      <c r="R45" s="107">
        <f>+'[1]Pro civil'!C47</f>
        <v>0</v>
      </c>
      <c r="S45" s="107">
        <f>+'[1]C social'!C47</f>
        <v>0</v>
      </c>
      <c r="T45" s="107">
        <f>+[1]Trasp!C47</f>
        <v>0</v>
      </c>
      <c r="U45" s="107">
        <f>+'[1]Agua P'!C47</f>
        <v>0</v>
      </c>
      <c r="W45" s="107">
        <f>+'[1]Gastos R33'!C48</f>
        <v>0</v>
      </c>
      <c r="Z45" s="107">
        <f t="shared" si="2"/>
        <v>0</v>
      </c>
    </row>
    <row r="46" spans="1:27" x14ac:dyDescent="0.2">
      <c r="A46">
        <v>41</v>
      </c>
      <c r="B46" s="6">
        <v>3</v>
      </c>
      <c r="C46" s="14">
        <v>1400</v>
      </c>
      <c r="D46" s="15" t="s">
        <v>59</v>
      </c>
      <c r="E46" s="26">
        <f>+E47+E49+E51+E53</f>
        <v>0</v>
      </c>
      <c r="F46" s="25"/>
      <c r="G46"/>
      <c r="N46" s="112">
        <f t="shared" si="1"/>
        <v>0</v>
      </c>
      <c r="O46" s="114" t="s">
        <v>1223</v>
      </c>
      <c r="P46" s="112">
        <f>+[1]Adm!C48</f>
        <v>0</v>
      </c>
      <c r="Q46" s="112">
        <f>+[1]PresMpal!C48</f>
        <v>0</v>
      </c>
      <c r="R46" s="112">
        <f>+'[1]Pro civil'!C48</f>
        <v>0</v>
      </c>
      <c r="S46" s="112">
        <f>+'[1]C social'!C48</f>
        <v>0</v>
      </c>
      <c r="T46" s="112">
        <f>+[1]Trasp!C48</f>
        <v>0</v>
      </c>
      <c r="U46" s="112">
        <f>+'[1]Agua P'!C48</f>
        <v>0</v>
      </c>
      <c r="V46"/>
      <c r="W46" s="112">
        <f>+'[1]Gastos R33'!C49</f>
        <v>0</v>
      </c>
      <c r="X46" s="104"/>
      <c r="Y46" s="104"/>
      <c r="Z46" s="112">
        <f t="shared" si="2"/>
        <v>0</v>
      </c>
      <c r="AA46" s="104"/>
    </row>
    <row r="47" spans="1:27" x14ac:dyDescent="0.2">
      <c r="A47">
        <v>42</v>
      </c>
      <c r="B47" s="6">
        <v>2</v>
      </c>
      <c r="C47" s="16">
        <v>1410</v>
      </c>
      <c r="D47" s="17" t="s">
        <v>60</v>
      </c>
      <c r="E47" s="24">
        <f>+E48</f>
        <v>0</v>
      </c>
      <c r="F47" s="25"/>
      <c r="G47"/>
      <c r="N47" s="112">
        <f t="shared" si="1"/>
        <v>0</v>
      </c>
      <c r="O47" s="114" t="s">
        <v>1224</v>
      </c>
      <c r="P47" s="112">
        <f>+[1]Adm!C49</f>
        <v>0</v>
      </c>
      <c r="Q47" s="112">
        <f>+[1]PresMpal!C49</f>
        <v>0</v>
      </c>
      <c r="R47" s="112">
        <f>+'[1]Pro civil'!C49</f>
        <v>0</v>
      </c>
      <c r="S47" s="112">
        <f>+'[1]C social'!C49</f>
        <v>0</v>
      </c>
      <c r="T47" s="112">
        <f>+[1]Trasp!C49</f>
        <v>0</v>
      </c>
      <c r="U47" s="112">
        <f>+'[1]Agua P'!C49</f>
        <v>0</v>
      </c>
      <c r="V47"/>
      <c r="W47" s="112">
        <f>+'[1]Gastos R33'!C50</f>
        <v>0</v>
      </c>
      <c r="X47" s="104"/>
      <c r="Y47" s="104"/>
      <c r="Z47" s="112">
        <f t="shared" si="2"/>
        <v>0</v>
      </c>
      <c r="AA47" s="104"/>
    </row>
    <row r="48" spans="1:27" x14ac:dyDescent="0.2">
      <c r="A48">
        <v>43</v>
      </c>
      <c r="B48" s="6" t="s">
        <v>682</v>
      </c>
      <c r="C48" s="18">
        <v>1411</v>
      </c>
      <c r="D48" s="19" t="s">
        <v>619</v>
      </c>
      <c r="E48" s="27">
        <f>SUMIF($O$9:$O$690,C48,$N$9:$N$690)</f>
        <v>0</v>
      </c>
      <c r="F48" s="28"/>
      <c r="G48"/>
      <c r="N48" s="112">
        <f t="shared" si="1"/>
        <v>0</v>
      </c>
      <c r="O48" s="114" t="s">
        <v>1225</v>
      </c>
      <c r="P48" s="107">
        <f>+[1]Adm!C50</f>
        <v>0</v>
      </c>
      <c r="Q48" s="107">
        <f>+[1]PresMpal!C50</f>
        <v>0</v>
      </c>
      <c r="R48" s="107">
        <f>+'[1]Pro civil'!C50</f>
        <v>0</v>
      </c>
      <c r="S48" s="107">
        <f>+'[1]C social'!C50</f>
        <v>0</v>
      </c>
      <c r="T48" s="107">
        <f>+[1]Trasp!C50</f>
        <v>0</v>
      </c>
      <c r="U48" s="107">
        <f>+'[1]Agua P'!C50</f>
        <v>0</v>
      </c>
      <c r="W48" s="107">
        <f>+'[1]Gastos R33'!C51</f>
        <v>0</v>
      </c>
      <c r="Z48" s="107">
        <f t="shared" si="2"/>
        <v>0</v>
      </c>
    </row>
    <row r="49" spans="1:27" x14ac:dyDescent="0.2">
      <c r="A49">
        <v>44</v>
      </c>
      <c r="B49" s="6">
        <v>2</v>
      </c>
      <c r="C49" s="16">
        <v>1420</v>
      </c>
      <c r="D49" s="17" t="s">
        <v>61</v>
      </c>
      <c r="E49" s="24">
        <f>+E50</f>
        <v>0</v>
      </c>
      <c r="F49" s="25"/>
      <c r="G49"/>
      <c r="N49" s="112">
        <f t="shared" si="1"/>
        <v>0</v>
      </c>
      <c r="O49" s="114" t="s">
        <v>1226</v>
      </c>
      <c r="P49" s="112">
        <f>+[1]Adm!C51</f>
        <v>0</v>
      </c>
      <c r="Q49" s="112">
        <f>+[1]PresMpal!C51</f>
        <v>0</v>
      </c>
      <c r="R49" s="112">
        <f>+'[1]Pro civil'!C51</f>
        <v>0</v>
      </c>
      <c r="S49" s="112">
        <f>+'[1]C social'!C51</f>
        <v>0</v>
      </c>
      <c r="T49" s="112">
        <f>+[1]Trasp!C51</f>
        <v>0</v>
      </c>
      <c r="U49" s="112">
        <f>+'[1]Agua P'!C51</f>
        <v>0</v>
      </c>
      <c r="V49"/>
      <c r="W49" s="112">
        <f>+'[1]Gastos R33'!C52</f>
        <v>0</v>
      </c>
      <c r="X49" s="104"/>
      <c r="Y49" s="104"/>
      <c r="Z49" s="112">
        <f t="shared" si="2"/>
        <v>0</v>
      </c>
      <c r="AA49" s="104"/>
    </row>
    <row r="50" spans="1:27" x14ac:dyDescent="0.2">
      <c r="A50">
        <v>45</v>
      </c>
      <c r="B50" s="6" t="s">
        <v>682</v>
      </c>
      <c r="C50" s="18">
        <v>1421</v>
      </c>
      <c r="D50" s="19" t="s">
        <v>620</v>
      </c>
      <c r="E50" s="27">
        <f>SUMIF($O$9:$O$690,C50,$N$9:$N$690)</f>
        <v>0</v>
      </c>
      <c r="F50" s="28"/>
      <c r="G50"/>
      <c r="N50" s="112">
        <f t="shared" si="1"/>
        <v>0</v>
      </c>
      <c r="O50" s="114" t="s">
        <v>1227</v>
      </c>
      <c r="P50" s="107">
        <f>+[1]Adm!C52</f>
        <v>0</v>
      </c>
      <c r="Q50" s="107">
        <f>+[1]PresMpal!C52</f>
        <v>0</v>
      </c>
      <c r="R50" s="107">
        <f>+'[1]Pro civil'!C52</f>
        <v>0</v>
      </c>
      <c r="S50" s="107">
        <f>+'[1]C social'!C52</f>
        <v>0</v>
      </c>
      <c r="T50" s="107">
        <f>+[1]Trasp!C52</f>
        <v>0</v>
      </c>
      <c r="U50" s="107">
        <f>+'[1]Agua P'!C52</f>
        <v>0</v>
      </c>
      <c r="W50" s="107">
        <f>+'[1]Gastos R33'!C53</f>
        <v>0</v>
      </c>
      <c r="Z50" s="107">
        <f t="shared" si="2"/>
        <v>0</v>
      </c>
    </row>
    <row r="51" spans="1:27" x14ac:dyDescent="0.2">
      <c r="A51">
        <v>46</v>
      </c>
      <c r="B51" s="6">
        <v>2</v>
      </c>
      <c r="C51" s="16">
        <v>1430</v>
      </c>
      <c r="D51" s="17" t="s">
        <v>62</v>
      </c>
      <c r="E51" s="24">
        <f>+E52</f>
        <v>0</v>
      </c>
      <c r="F51" s="25"/>
      <c r="G51"/>
      <c r="N51" s="112">
        <f t="shared" si="1"/>
        <v>0</v>
      </c>
      <c r="O51" s="114" t="s">
        <v>1228</v>
      </c>
      <c r="P51" s="112">
        <f>+[1]Adm!C53</f>
        <v>0</v>
      </c>
      <c r="Q51" s="112">
        <f>+[1]PresMpal!C53</f>
        <v>0</v>
      </c>
      <c r="R51" s="112">
        <f>+'[1]Pro civil'!C53</f>
        <v>0</v>
      </c>
      <c r="S51" s="112">
        <f>+'[1]C social'!C53</f>
        <v>0</v>
      </c>
      <c r="T51" s="112">
        <f>+[1]Trasp!C53</f>
        <v>0</v>
      </c>
      <c r="U51" s="112">
        <f>+'[1]Agua P'!C53</f>
        <v>0</v>
      </c>
      <c r="V51"/>
      <c r="W51" s="112">
        <f>+'[1]Gastos R33'!C54</f>
        <v>0</v>
      </c>
      <c r="X51" s="104"/>
      <c r="Y51" s="104"/>
      <c r="Z51" s="112">
        <f t="shared" si="2"/>
        <v>0</v>
      </c>
      <c r="AA51" s="104"/>
    </row>
    <row r="52" spans="1:27" x14ac:dyDescent="0.2">
      <c r="A52">
        <v>47</v>
      </c>
      <c r="B52" s="6" t="s">
        <v>682</v>
      </c>
      <c r="C52" s="18">
        <v>1431</v>
      </c>
      <c r="D52" s="19" t="s">
        <v>621</v>
      </c>
      <c r="E52" s="27">
        <f>SUMIF($O$9:$O$690,C52,$N$9:$N$690)</f>
        <v>0</v>
      </c>
      <c r="F52" s="28"/>
      <c r="G52"/>
      <c r="N52" s="112">
        <f t="shared" si="1"/>
        <v>0</v>
      </c>
      <c r="O52" s="114" t="s">
        <v>1229</v>
      </c>
      <c r="P52" s="107">
        <f>+[1]Adm!C54</f>
        <v>0</v>
      </c>
      <c r="Q52" s="107">
        <f>+[1]PresMpal!C54</f>
        <v>0</v>
      </c>
      <c r="R52" s="107">
        <f>+'[1]Pro civil'!C54</f>
        <v>0</v>
      </c>
      <c r="S52" s="107">
        <f>+'[1]C social'!C54</f>
        <v>0</v>
      </c>
      <c r="T52" s="107">
        <f>+[1]Trasp!C54</f>
        <v>0</v>
      </c>
      <c r="U52" s="107">
        <f>+'[1]Agua P'!C54</f>
        <v>0</v>
      </c>
      <c r="W52" s="107">
        <f>+'[1]Gastos R33'!C55</f>
        <v>0</v>
      </c>
      <c r="Z52" s="107">
        <f t="shared" si="2"/>
        <v>0</v>
      </c>
    </row>
    <row r="53" spans="1:27" x14ac:dyDescent="0.2">
      <c r="A53">
        <v>48</v>
      </c>
      <c r="B53" s="6">
        <v>2</v>
      </c>
      <c r="C53" s="16">
        <v>1440</v>
      </c>
      <c r="D53" s="17" t="s">
        <v>63</v>
      </c>
      <c r="E53" s="24">
        <f>+E54</f>
        <v>0</v>
      </c>
      <c r="F53" s="25"/>
      <c r="G53"/>
      <c r="N53" s="112">
        <f t="shared" si="1"/>
        <v>0</v>
      </c>
      <c r="O53" s="114" t="s">
        <v>1230</v>
      </c>
      <c r="P53" s="112">
        <f>+[1]Adm!C55</f>
        <v>0</v>
      </c>
      <c r="Q53" s="112">
        <f>+[1]PresMpal!C55</f>
        <v>0</v>
      </c>
      <c r="R53" s="112">
        <f>+'[1]Pro civil'!C55</f>
        <v>0</v>
      </c>
      <c r="S53" s="112">
        <f>+'[1]C social'!C55</f>
        <v>0</v>
      </c>
      <c r="T53" s="112">
        <f>+[1]Trasp!C55</f>
        <v>0</v>
      </c>
      <c r="U53" s="112">
        <f>+'[1]Agua P'!C55</f>
        <v>0</v>
      </c>
      <c r="V53"/>
      <c r="W53" s="112">
        <f>+'[1]Gastos R33'!C56</f>
        <v>0</v>
      </c>
      <c r="X53" s="104"/>
      <c r="Y53" s="104"/>
      <c r="Z53" s="112">
        <f t="shared" si="2"/>
        <v>0</v>
      </c>
      <c r="AA53" s="104"/>
    </row>
    <row r="54" spans="1:27" x14ac:dyDescent="0.2">
      <c r="A54">
        <v>49</v>
      </c>
      <c r="B54" s="6" t="s">
        <v>682</v>
      </c>
      <c r="C54" s="18">
        <v>1441</v>
      </c>
      <c r="D54" s="19" t="s">
        <v>622</v>
      </c>
      <c r="E54" s="27">
        <f>SUMIF($O$9:$O$690,C54,$N$9:$N$690)</f>
        <v>0</v>
      </c>
      <c r="F54" s="28"/>
      <c r="G54"/>
      <c r="N54" s="112">
        <f t="shared" si="1"/>
        <v>0</v>
      </c>
      <c r="O54" s="114" t="s">
        <v>1231</v>
      </c>
      <c r="P54" s="107">
        <f>+[1]Adm!C56</f>
        <v>0</v>
      </c>
      <c r="Q54" s="107">
        <f>+[1]PresMpal!C56</f>
        <v>0</v>
      </c>
      <c r="R54" s="107">
        <f>+'[1]Pro civil'!C56</f>
        <v>0</v>
      </c>
      <c r="S54" s="107">
        <f>+'[1]C social'!C56</f>
        <v>0</v>
      </c>
      <c r="T54" s="107">
        <f>+[1]Trasp!C56</f>
        <v>0</v>
      </c>
      <c r="U54" s="107">
        <f>+'[1]Agua P'!C56</f>
        <v>0</v>
      </c>
      <c r="W54" s="107">
        <f>+'[1]Gastos R33'!C57</f>
        <v>0</v>
      </c>
      <c r="Z54" s="107">
        <f t="shared" si="2"/>
        <v>0</v>
      </c>
    </row>
    <row r="55" spans="1:27" x14ac:dyDescent="0.2">
      <c r="A55">
        <v>50</v>
      </c>
      <c r="B55" s="6">
        <v>3</v>
      </c>
      <c r="C55" s="14">
        <v>1500</v>
      </c>
      <c r="D55" s="15" t="s">
        <v>64</v>
      </c>
      <c r="E55" s="26">
        <f>+E56+E58+E60+E64+E67+E69</f>
        <v>100000</v>
      </c>
      <c r="F55" s="25"/>
      <c r="G55"/>
      <c r="N55" s="112">
        <f t="shared" si="1"/>
        <v>0</v>
      </c>
      <c r="O55" s="114" t="s">
        <v>1232</v>
      </c>
      <c r="P55" s="112">
        <f>+[1]Adm!C57</f>
        <v>0</v>
      </c>
      <c r="Q55" s="112">
        <f>+[1]PresMpal!C57</f>
        <v>0</v>
      </c>
      <c r="R55" s="112">
        <f>+'[1]Pro civil'!C57</f>
        <v>0</v>
      </c>
      <c r="S55" s="112">
        <f>+'[1]C social'!C57</f>
        <v>0</v>
      </c>
      <c r="T55" s="112">
        <f>+[1]Trasp!C57</f>
        <v>0</v>
      </c>
      <c r="U55" s="112">
        <f>+'[1]Agua P'!C57</f>
        <v>0</v>
      </c>
      <c r="V55"/>
      <c r="W55" s="112">
        <f>+'[1]Gastos R33'!C58</f>
        <v>0</v>
      </c>
      <c r="X55" s="104"/>
      <c r="Y55" s="104"/>
      <c r="Z55" s="112">
        <f t="shared" si="2"/>
        <v>0</v>
      </c>
      <c r="AA55" s="104"/>
    </row>
    <row r="56" spans="1:27" x14ac:dyDescent="0.2">
      <c r="A56">
        <v>51</v>
      </c>
      <c r="B56" s="6">
        <v>2</v>
      </c>
      <c r="C56" s="16">
        <v>1510</v>
      </c>
      <c r="D56" s="17" t="s">
        <v>65</v>
      </c>
      <c r="E56" s="24">
        <f>+E57</f>
        <v>0</v>
      </c>
      <c r="F56" s="25"/>
      <c r="G56"/>
      <c r="N56" s="112">
        <f t="shared" si="1"/>
        <v>0</v>
      </c>
      <c r="O56" s="114">
        <v>1592</v>
      </c>
      <c r="P56" s="112">
        <f>+[1]Adm!C58</f>
        <v>0</v>
      </c>
      <c r="Q56" s="112">
        <f>+[1]PresMpal!C58</f>
        <v>0</v>
      </c>
      <c r="R56" s="112">
        <f>+'[1]Pro civil'!C58</f>
        <v>0</v>
      </c>
      <c r="S56" s="112">
        <f>+'[1]C social'!C58</f>
        <v>0</v>
      </c>
      <c r="T56" s="112">
        <f>+[1]Trasp!C58</f>
        <v>0</v>
      </c>
      <c r="U56" s="112">
        <f>+'[1]Agua P'!C58</f>
        <v>0</v>
      </c>
      <c r="V56"/>
      <c r="W56" s="112">
        <f>+'[1]Gastos R33'!C59</f>
        <v>0</v>
      </c>
      <c r="X56" s="104"/>
      <c r="Y56" s="104"/>
      <c r="Z56" s="112">
        <f t="shared" si="2"/>
        <v>0</v>
      </c>
      <c r="AA56" s="104"/>
    </row>
    <row r="57" spans="1:27" x14ac:dyDescent="0.2">
      <c r="A57">
        <v>52</v>
      </c>
      <c r="B57" s="6" t="s">
        <v>682</v>
      </c>
      <c r="C57" s="18">
        <v>1511</v>
      </c>
      <c r="D57" s="19" t="s">
        <v>66</v>
      </c>
      <c r="E57" s="27">
        <f>SUMIF($O$9:$O$690,C57,$N$9:$N$690)</f>
        <v>0</v>
      </c>
      <c r="F57" s="25"/>
      <c r="G57"/>
      <c r="N57" s="112">
        <f t="shared" si="1"/>
        <v>0</v>
      </c>
      <c r="O57" s="113" t="s">
        <v>1233</v>
      </c>
      <c r="P57" s="107">
        <f>+[1]Adm!C59</f>
        <v>0</v>
      </c>
      <c r="Q57" s="107">
        <f>+[1]PresMpal!C59</f>
        <v>0</v>
      </c>
      <c r="R57" s="107">
        <f>+'[1]Pro civil'!C59</f>
        <v>0</v>
      </c>
      <c r="S57" s="107">
        <f>+'[1]C social'!C59</f>
        <v>0</v>
      </c>
      <c r="T57" s="107">
        <f>+[1]Trasp!C59</f>
        <v>0</v>
      </c>
      <c r="U57" s="107">
        <f>+'[1]Agua P'!C59</f>
        <v>0</v>
      </c>
      <c r="W57" s="107">
        <f>+'[1]Gastos R33'!C60</f>
        <v>0</v>
      </c>
      <c r="Z57" s="107">
        <f t="shared" si="2"/>
        <v>0</v>
      </c>
    </row>
    <row r="58" spans="1:27" x14ac:dyDescent="0.2">
      <c r="A58">
        <v>53</v>
      </c>
      <c r="B58" s="6">
        <v>2</v>
      </c>
      <c r="C58" s="16">
        <v>1520</v>
      </c>
      <c r="D58" s="17" t="s">
        <v>67</v>
      </c>
      <c r="E58" s="24">
        <f>+E59</f>
        <v>100000</v>
      </c>
      <c r="F58" s="25"/>
      <c r="G58"/>
      <c r="N58" s="112">
        <f t="shared" si="1"/>
        <v>0</v>
      </c>
      <c r="O58" s="114" t="s">
        <v>1234</v>
      </c>
      <c r="P58" s="112">
        <f>+[1]Adm!C60</f>
        <v>0</v>
      </c>
      <c r="Q58" s="112">
        <f>+[1]PresMpal!C60</f>
        <v>0</v>
      </c>
      <c r="R58" s="112">
        <f>+'[1]Pro civil'!C60</f>
        <v>0</v>
      </c>
      <c r="S58" s="112">
        <f>+'[1]C social'!C60</f>
        <v>0</v>
      </c>
      <c r="T58" s="112">
        <f>+[1]Trasp!C60</f>
        <v>0</v>
      </c>
      <c r="U58" s="112">
        <f>+'[1]Agua P'!C60</f>
        <v>0</v>
      </c>
      <c r="V58"/>
      <c r="W58" s="112">
        <f>+'[1]Gastos R33'!C61</f>
        <v>0</v>
      </c>
      <c r="X58" s="104"/>
      <c r="Y58" s="104"/>
      <c r="Z58" s="112">
        <f t="shared" si="2"/>
        <v>0</v>
      </c>
      <c r="AA58" s="104"/>
    </row>
    <row r="59" spans="1:27" x14ac:dyDescent="0.2">
      <c r="A59">
        <v>54</v>
      </c>
      <c r="B59" s="6" t="s">
        <v>682</v>
      </c>
      <c r="C59" s="18">
        <v>1521</v>
      </c>
      <c r="D59" s="19" t="s">
        <v>68</v>
      </c>
      <c r="E59" s="27">
        <f>SUMIF($O$9:$O$690,C59,$N$9:$N$690)</f>
        <v>100000</v>
      </c>
      <c r="F59" s="25"/>
      <c r="G59"/>
      <c r="N59" s="112">
        <f t="shared" si="1"/>
        <v>0</v>
      </c>
      <c r="O59" s="114" t="s">
        <v>1235</v>
      </c>
      <c r="P59" s="107">
        <f>+[1]Adm!C61</f>
        <v>0</v>
      </c>
      <c r="Q59" s="107">
        <f>+[1]PresMpal!C61</f>
        <v>0</v>
      </c>
      <c r="R59" s="107">
        <f>+'[1]Pro civil'!C61</f>
        <v>0</v>
      </c>
      <c r="S59" s="107">
        <f>+'[1]C social'!C61</f>
        <v>0</v>
      </c>
      <c r="T59" s="107">
        <f>+[1]Trasp!C61</f>
        <v>0</v>
      </c>
      <c r="U59" s="107">
        <f>+'[1]Agua P'!C61</f>
        <v>0</v>
      </c>
      <c r="W59" s="107">
        <f>+'[1]Gastos R33'!C62</f>
        <v>0</v>
      </c>
      <c r="Z59" s="107">
        <f t="shared" si="2"/>
        <v>0</v>
      </c>
    </row>
    <row r="60" spans="1:27" x14ac:dyDescent="0.2">
      <c r="A60">
        <v>55</v>
      </c>
      <c r="B60" s="6">
        <v>2</v>
      </c>
      <c r="C60" s="16">
        <v>1530</v>
      </c>
      <c r="D60" s="17" t="s">
        <v>69</v>
      </c>
      <c r="E60" s="24">
        <f>+E61+E62+E63</f>
        <v>0</v>
      </c>
      <c r="F60" s="25"/>
      <c r="G60"/>
      <c r="N60" s="112">
        <f t="shared" si="1"/>
        <v>0</v>
      </c>
      <c r="O60" s="114" t="s">
        <v>1236</v>
      </c>
      <c r="P60" s="112">
        <f>+[1]Adm!C62</f>
        <v>0</v>
      </c>
      <c r="Q60" s="112">
        <f>+[1]PresMpal!C62</f>
        <v>0</v>
      </c>
      <c r="R60" s="112">
        <f>+'[1]Pro civil'!C62</f>
        <v>0</v>
      </c>
      <c r="S60" s="112">
        <f>+'[1]C social'!C62</f>
        <v>0</v>
      </c>
      <c r="T60" s="112">
        <f>+[1]Trasp!C62</f>
        <v>0</v>
      </c>
      <c r="U60" s="112">
        <f>+'[1]Agua P'!C62</f>
        <v>0</v>
      </c>
      <c r="V60"/>
      <c r="W60" s="112">
        <f>+'[1]Gastos R33'!C63</f>
        <v>0</v>
      </c>
      <c r="X60" s="104"/>
      <c r="Y60" s="104"/>
      <c r="Z60" s="112">
        <f t="shared" si="2"/>
        <v>0</v>
      </c>
      <c r="AA60" s="104"/>
    </row>
    <row r="61" spans="1:27" x14ac:dyDescent="0.2">
      <c r="A61">
        <v>56</v>
      </c>
      <c r="B61" s="6" t="s">
        <v>682</v>
      </c>
      <c r="C61" s="18">
        <v>1531</v>
      </c>
      <c r="D61" s="19" t="s">
        <v>70</v>
      </c>
      <c r="E61" s="27">
        <f>SUMIF($O$9:$O$690,C61,$N$9:$N$690)</f>
        <v>0</v>
      </c>
      <c r="F61" s="25"/>
      <c r="G61"/>
      <c r="N61" s="112">
        <f t="shared" si="1"/>
        <v>0</v>
      </c>
      <c r="O61" s="113" t="s">
        <v>1237</v>
      </c>
      <c r="P61" s="107">
        <f>+[1]Adm!C63</f>
        <v>0</v>
      </c>
      <c r="Q61" s="107">
        <f>+[1]PresMpal!C63</f>
        <v>0</v>
      </c>
      <c r="R61" s="107">
        <f>+'[1]Pro civil'!C63</f>
        <v>0</v>
      </c>
      <c r="S61" s="107">
        <f>+'[1]C social'!C63</f>
        <v>0</v>
      </c>
      <c r="T61" s="107">
        <f>+[1]Trasp!C63</f>
        <v>0</v>
      </c>
      <c r="U61" s="107">
        <f>+'[1]Agua P'!C63</f>
        <v>0</v>
      </c>
      <c r="W61" s="107">
        <f>+'[1]Gastos R33'!C64</f>
        <v>0</v>
      </c>
      <c r="Z61" s="107">
        <f t="shared" si="2"/>
        <v>0</v>
      </c>
    </row>
    <row r="62" spans="1:27" x14ac:dyDescent="0.2">
      <c r="A62">
        <v>57</v>
      </c>
      <c r="B62" s="6">
        <v>1</v>
      </c>
      <c r="C62" s="18">
        <v>1532</v>
      </c>
      <c r="D62" s="19" t="s">
        <v>71</v>
      </c>
      <c r="E62" s="27">
        <f>SUMIF($O$9:$O$690,C62,$N$9:$N$690)</f>
        <v>0</v>
      </c>
      <c r="F62" s="25"/>
      <c r="G62"/>
      <c r="N62" s="112">
        <f t="shared" si="1"/>
        <v>0</v>
      </c>
      <c r="O62" s="114" t="s">
        <v>1238</v>
      </c>
      <c r="P62" s="107">
        <f>+[1]Adm!C64</f>
        <v>0</v>
      </c>
      <c r="Q62" s="107">
        <f>+[1]PresMpal!C64</f>
        <v>0</v>
      </c>
      <c r="R62" s="107">
        <f>+'[1]Pro civil'!C64</f>
        <v>0</v>
      </c>
      <c r="S62" s="107">
        <f>+'[1]C social'!C64</f>
        <v>0</v>
      </c>
      <c r="T62" s="107">
        <f>+[1]Trasp!C64</f>
        <v>0</v>
      </c>
      <c r="U62" s="107">
        <f>+'[1]Agua P'!C64</f>
        <v>0</v>
      </c>
      <c r="W62" s="107">
        <f>+'[1]Gastos R33'!C65</f>
        <v>0</v>
      </c>
      <c r="Z62" s="107">
        <f t="shared" si="2"/>
        <v>0</v>
      </c>
    </row>
    <row r="63" spans="1:27" x14ac:dyDescent="0.2">
      <c r="A63">
        <v>58</v>
      </c>
      <c r="B63" s="6">
        <v>1</v>
      </c>
      <c r="C63" s="18">
        <v>1533</v>
      </c>
      <c r="D63" s="19" t="s">
        <v>72</v>
      </c>
      <c r="E63" s="27">
        <f>SUMIF($O$9:$O$690,C63,$N$9:$N$690)</f>
        <v>0</v>
      </c>
      <c r="F63" s="25"/>
      <c r="G63"/>
      <c r="N63" s="112">
        <f t="shared" si="1"/>
        <v>0</v>
      </c>
      <c r="O63" s="114" t="s">
        <v>1239</v>
      </c>
      <c r="P63" s="107">
        <f>+[1]Adm!C65</f>
        <v>0</v>
      </c>
      <c r="Q63" s="107">
        <f>+[1]PresMpal!C65</f>
        <v>0</v>
      </c>
      <c r="R63" s="107">
        <f>+'[1]Pro civil'!C65</f>
        <v>0</v>
      </c>
      <c r="S63" s="107">
        <f>+'[1]C social'!C65</f>
        <v>0</v>
      </c>
      <c r="T63" s="107">
        <f>+[1]Trasp!C65</f>
        <v>0</v>
      </c>
      <c r="U63" s="107">
        <f>+'[1]Agua P'!C65</f>
        <v>0</v>
      </c>
      <c r="W63" s="107">
        <f>+'[1]Gastos R33'!C66</f>
        <v>0</v>
      </c>
      <c r="Z63" s="107">
        <f t="shared" si="2"/>
        <v>0</v>
      </c>
    </row>
    <row r="64" spans="1:27" x14ac:dyDescent="0.2">
      <c r="A64">
        <v>59</v>
      </c>
      <c r="B64" s="6">
        <v>2</v>
      </c>
      <c r="C64" s="16">
        <v>1540</v>
      </c>
      <c r="D64" s="17" t="s">
        <v>73</v>
      </c>
      <c r="E64" s="24">
        <f>+E65+E66</f>
        <v>0</v>
      </c>
      <c r="F64" s="25"/>
      <c r="G64"/>
      <c r="N64" s="112">
        <f t="shared" si="1"/>
        <v>0</v>
      </c>
      <c r="O64" s="115" t="s">
        <v>1240</v>
      </c>
      <c r="P64" s="112">
        <f>+[1]Adm!C66</f>
        <v>0</v>
      </c>
      <c r="Q64" s="112">
        <f>+[1]PresMpal!C66</f>
        <v>0</v>
      </c>
      <c r="R64" s="112">
        <f>+'[1]Pro civil'!C66</f>
        <v>0</v>
      </c>
      <c r="S64" s="112">
        <f>+'[1]C social'!C66</f>
        <v>0</v>
      </c>
      <c r="T64" s="112">
        <f>+[1]Trasp!C66</f>
        <v>0</v>
      </c>
      <c r="U64" s="112">
        <f>+'[1]Agua P'!C66</f>
        <v>0</v>
      </c>
      <c r="V64"/>
      <c r="W64" s="112">
        <f>+'[1]Gastos R33'!C67</f>
        <v>0</v>
      </c>
      <c r="X64" s="104"/>
      <c r="Y64" s="104"/>
      <c r="Z64" s="112">
        <f t="shared" si="2"/>
        <v>0</v>
      </c>
      <c r="AA64" s="104"/>
    </row>
    <row r="65" spans="1:27" x14ac:dyDescent="0.2">
      <c r="A65">
        <v>60</v>
      </c>
      <c r="B65" s="6" t="s">
        <v>682</v>
      </c>
      <c r="C65" s="18">
        <v>1541</v>
      </c>
      <c r="D65" s="19" t="s">
        <v>74</v>
      </c>
      <c r="E65" s="27">
        <f>SUMIF($O$9:$O$690,C65,$N$9:$N$690)</f>
        <v>0</v>
      </c>
      <c r="F65" s="25"/>
      <c r="G65"/>
      <c r="N65" s="112">
        <f t="shared" si="1"/>
        <v>0</v>
      </c>
      <c r="O65" s="113" t="s">
        <v>1241</v>
      </c>
      <c r="P65" s="107">
        <f>+[1]Adm!C67</f>
        <v>0</v>
      </c>
      <c r="Q65" s="107">
        <f>+[1]PresMpal!C67</f>
        <v>0</v>
      </c>
      <c r="R65" s="107">
        <f>+'[1]Pro civil'!C67</f>
        <v>0</v>
      </c>
      <c r="S65" s="107">
        <f>+'[1]C social'!C67</f>
        <v>0</v>
      </c>
      <c r="T65" s="107">
        <f>+[1]Trasp!C67</f>
        <v>0</v>
      </c>
      <c r="U65" s="107">
        <f>+'[1]Agua P'!C67</f>
        <v>0</v>
      </c>
      <c r="W65" s="107">
        <f>+'[1]Gastos R33'!C68</f>
        <v>0</v>
      </c>
      <c r="Z65" s="107">
        <f t="shared" si="2"/>
        <v>0</v>
      </c>
    </row>
    <row r="66" spans="1:27" x14ac:dyDescent="0.2">
      <c r="A66">
        <v>61</v>
      </c>
      <c r="B66" s="6">
        <v>1</v>
      </c>
      <c r="C66" s="18">
        <v>1542</v>
      </c>
      <c r="D66" s="19" t="s">
        <v>75</v>
      </c>
      <c r="E66" s="27">
        <f>SUMIF($O$9:$O$690,C66,$N$9:$N$690)</f>
        <v>0</v>
      </c>
      <c r="F66" s="25"/>
      <c r="G66"/>
      <c r="N66" s="112">
        <f t="shared" si="1"/>
        <v>0</v>
      </c>
      <c r="O66" s="114" t="s">
        <v>1242</v>
      </c>
      <c r="P66" s="107">
        <f>+[1]Adm!C68</f>
        <v>0</v>
      </c>
      <c r="Q66" s="107">
        <f>+[1]PresMpal!C68</f>
        <v>0</v>
      </c>
      <c r="R66" s="107">
        <f>+'[1]Pro civil'!C68</f>
        <v>0</v>
      </c>
      <c r="S66" s="107">
        <f>+'[1]C social'!C68</f>
        <v>0</v>
      </c>
      <c r="T66" s="107">
        <f>+[1]Trasp!C68</f>
        <v>0</v>
      </c>
      <c r="U66" s="107">
        <f>+'[1]Agua P'!C68</f>
        <v>0</v>
      </c>
      <c r="W66" s="107">
        <f>+'[1]Gastos R33'!C69</f>
        <v>0</v>
      </c>
      <c r="Z66" s="107">
        <f t="shared" si="2"/>
        <v>0</v>
      </c>
    </row>
    <row r="67" spans="1:27" x14ac:dyDescent="0.2">
      <c r="A67">
        <v>62</v>
      </c>
      <c r="B67" s="6">
        <v>2</v>
      </c>
      <c r="C67" s="16">
        <v>1550</v>
      </c>
      <c r="D67" s="17" t="s">
        <v>76</v>
      </c>
      <c r="E67" s="24">
        <f>+E68</f>
        <v>0</v>
      </c>
      <c r="F67" s="25"/>
      <c r="G67"/>
      <c r="N67" s="112">
        <f t="shared" si="1"/>
        <v>300000</v>
      </c>
      <c r="O67" s="114" t="s">
        <v>1243</v>
      </c>
      <c r="P67" s="112">
        <f>+[1]Adm!C69</f>
        <v>100000</v>
      </c>
      <c r="Q67" s="112">
        <f>+[1]PresMpal!C69</f>
        <v>0</v>
      </c>
      <c r="R67" s="112">
        <f>+'[1]Pro civil'!C69</f>
        <v>0</v>
      </c>
      <c r="S67" s="112">
        <f>+'[1]C social'!C69</f>
        <v>0</v>
      </c>
      <c r="T67" s="112">
        <f>+[1]Trasp!C69</f>
        <v>0</v>
      </c>
      <c r="U67" s="112">
        <f>+'[1]Agua P'!C69</f>
        <v>0</v>
      </c>
      <c r="V67"/>
      <c r="W67" s="112">
        <f>+'[1]Gastos R33'!C70</f>
        <v>200000</v>
      </c>
      <c r="X67" s="104"/>
      <c r="Y67" s="104"/>
      <c r="Z67" s="112">
        <f t="shared" si="2"/>
        <v>100000</v>
      </c>
      <c r="AA67" s="104"/>
    </row>
    <row r="68" spans="1:27" x14ac:dyDescent="0.2">
      <c r="A68">
        <v>63</v>
      </c>
      <c r="B68" s="6" t="s">
        <v>682</v>
      </c>
      <c r="C68" s="18">
        <v>1551</v>
      </c>
      <c r="D68" s="19" t="s">
        <v>77</v>
      </c>
      <c r="E68" s="27">
        <f>SUMIF($O$9:$O$690,C68,$N$9:$N$690)</f>
        <v>0</v>
      </c>
      <c r="F68" s="25"/>
      <c r="G68"/>
      <c r="N68" s="112">
        <f t="shared" si="1"/>
        <v>0</v>
      </c>
      <c r="O68" s="114" t="s">
        <v>1244</v>
      </c>
      <c r="P68" s="107">
        <f>+[1]Adm!C70</f>
        <v>0</v>
      </c>
      <c r="Q68" s="107">
        <f>+[1]PresMpal!C70</f>
        <v>0</v>
      </c>
      <c r="R68" s="107">
        <f>+'[1]Pro civil'!C70</f>
        <v>0</v>
      </c>
      <c r="S68" s="107">
        <f>+'[1]C social'!C70</f>
        <v>0</v>
      </c>
      <c r="T68" s="107">
        <f>+[1]Trasp!C70</f>
        <v>0</v>
      </c>
      <c r="U68" s="107">
        <f>+'[1]Agua P'!C70</f>
        <v>0</v>
      </c>
      <c r="W68" s="107">
        <f>+'[1]Gastos R33'!C71</f>
        <v>0</v>
      </c>
      <c r="Z68" s="107">
        <f t="shared" si="2"/>
        <v>0</v>
      </c>
    </row>
    <row r="69" spans="1:27" x14ac:dyDescent="0.2">
      <c r="A69">
        <v>64</v>
      </c>
      <c r="B69" s="6">
        <v>2</v>
      </c>
      <c r="C69" s="16">
        <v>1590</v>
      </c>
      <c r="D69" s="17" t="s">
        <v>64</v>
      </c>
      <c r="E69" s="24">
        <f>+E71+E70</f>
        <v>0</v>
      </c>
      <c r="F69" s="25"/>
      <c r="G69"/>
      <c r="N69" s="112">
        <f t="shared" si="1"/>
        <v>100000</v>
      </c>
      <c r="O69" s="114" t="s">
        <v>1245</v>
      </c>
      <c r="P69" s="112">
        <f>+[1]Adm!C71</f>
        <v>100000</v>
      </c>
      <c r="Q69" s="112">
        <f>+[1]PresMpal!C71</f>
        <v>0</v>
      </c>
      <c r="R69" s="112">
        <f>+'[1]Pro civil'!C71</f>
        <v>0</v>
      </c>
      <c r="S69" s="112">
        <f>+'[1]C social'!C71</f>
        <v>0</v>
      </c>
      <c r="T69" s="112">
        <f>+[1]Trasp!C71</f>
        <v>0</v>
      </c>
      <c r="U69" s="112">
        <f>+'[1]Agua P'!C71</f>
        <v>0</v>
      </c>
      <c r="V69"/>
      <c r="W69" s="112">
        <f>+'[1]Gastos R33'!C72</f>
        <v>0</v>
      </c>
      <c r="X69" s="104"/>
      <c r="Y69" s="104"/>
      <c r="Z69" s="112">
        <f t="shared" si="2"/>
        <v>100000</v>
      </c>
      <c r="AA69" s="104"/>
    </row>
    <row r="70" spans="1:27" x14ac:dyDescent="0.2">
      <c r="A70">
        <v>65</v>
      </c>
      <c r="B70" s="6" t="s">
        <v>682</v>
      </c>
      <c r="C70" s="18">
        <v>1591</v>
      </c>
      <c r="D70" s="19" t="s">
        <v>78</v>
      </c>
      <c r="E70" s="27">
        <f>SUMIF($O$9:$O$690,C70,$N$9:$N$690)</f>
        <v>0</v>
      </c>
      <c r="F70" s="25"/>
      <c r="G70"/>
      <c r="N70" s="112">
        <f t="shared" si="1"/>
        <v>0</v>
      </c>
      <c r="O70" s="114" t="s">
        <v>1246</v>
      </c>
      <c r="P70" s="107">
        <f>+[1]Adm!C72</f>
        <v>0</v>
      </c>
      <c r="Q70" s="107">
        <f>+[1]PresMpal!C72</f>
        <v>0</v>
      </c>
      <c r="R70" s="107">
        <f>+'[1]Pro civil'!C72</f>
        <v>0</v>
      </c>
      <c r="S70" s="107">
        <f>+'[1]C social'!C72</f>
        <v>0</v>
      </c>
      <c r="T70" s="107">
        <f>+[1]Trasp!C72</f>
        <v>0</v>
      </c>
      <c r="U70" s="107">
        <f>+'[1]Agua P'!C72</f>
        <v>0</v>
      </c>
      <c r="W70" s="107">
        <f>+'[1]Gastos R33'!C73</f>
        <v>0</v>
      </c>
      <c r="Z70" s="107">
        <f t="shared" si="2"/>
        <v>0</v>
      </c>
    </row>
    <row r="71" spans="1:27" x14ac:dyDescent="0.2">
      <c r="A71">
        <v>66</v>
      </c>
      <c r="B71" s="6">
        <v>1</v>
      </c>
      <c r="C71" s="18">
        <v>1592</v>
      </c>
      <c r="D71" s="19" t="s">
        <v>623</v>
      </c>
      <c r="E71" s="27">
        <f>SUMIF($O$9:$O$690,C71,$N$9:$N$690)</f>
        <v>0</v>
      </c>
      <c r="F71" s="25"/>
      <c r="G71"/>
      <c r="N71" s="112">
        <f t="shared" ref="N71:N134" si="3">SUM(P71:Y71)</f>
        <v>0</v>
      </c>
      <c r="O71" s="114" t="s">
        <v>1247</v>
      </c>
      <c r="P71" s="107">
        <f>+[1]Adm!C73</f>
        <v>0</v>
      </c>
      <c r="Q71" s="107">
        <f>+[1]PresMpal!C73</f>
        <v>0</v>
      </c>
      <c r="R71" s="107">
        <f>+'[1]Pro civil'!C73</f>
        <v>0</v>
      </c>
      <c r="S71" s="107">
        <f>+'[1]C social'!C73</f>
        <v>0</v>
      </c>
      <c r="T71" s="107">
        <f>+[1]Trasp!C73</f>
        <v>0</v>
      </c>
      <c r="U71" s="107">
        <f>+'[1]Agua P'!C73</f>
        <v>0</v>
      </c>
      <c r="W71" s="107">
        <f>+'[1]Gastos R33'!C74</f>
        <v>0</v>
      </c>
      <c r="Z71" s="107">
        <f t="shared" si="2"/>
        <v>0</v>
      </c>
    </row>
    <row r="72" spans="1:27" x14ac:dyDescent="0.2">
      <c r="A72">
        <v>67</v>
      </c>
      <c r="B72" s="6">
        <v>3</v>
      </c>
      <c r="C72" s="14">
        <v>1600</v>
      </c>
      <c r="D72" s="15" t="s">
        <v>79</v>
      </c>
      <c r="E72" s="26">
        <f>+E73</f>
        <v>0</v>
      </c>
      <c r="F72" s="25"/>
      <c r="G72"/>
      <c r="N72" s="112">
        <f t="shared" si="3"/>
        <v>0</v>
      </c>
      <c r="O72" s="114" t="s">
        <v>1248</v>
      </c>
      <c r="P72" s="112">
        <f>+[1]Adm!C74</f>
        <v>0</v>
      </c>
      <c r="Q72" s="112">
        <f>+[1]PresMpal!C74</f>
        <v>0</v>
      </c>
      <c r="R72" s="112">
        <f>+'[1]Pro civil'!C74</f>
        <v>0</v>
      </c>
      <c r="S72" s="112">
        <f>+'[1]C social'!C74</f>
        <v>0</v>
      </c>
      <c r="T72" s="112">
        <f>+[1]Trasp!C74</f>
        <v>0</v>
      </c>
      <c r="U72" s="112">
        <f>+'[1]Agua P'!C74</f>
        <v>0</v>
      </c>
      <c r="V72"/>
      <c r="W72" s="112">
        <f>+'[1]Gastos R33'!C75</f>
        <v>0</v>
      </c>
      <c r="X72" s="104"/>
      <c r="Y72" s="104"/>
      <c r="Z72" s="112">
        <f t="shared" si="2"/>
        <v>0</v>
      </c>
      <c r="AA72" s="104"/>
    </row>
    <row r="73" spans="1:27" x14ac:dyDescent="0.2">
      <c r="A73">
        <v>68</v>
      </c>
      <c r="B73" s="6">
        <v>2</v>
      </c>
      <c r="C73" s="16">
        <v>1610</v>
      </c>
      <c r="D73" s="17" t="s">
        <v>80</v>
      </c>
      <c r="E73" s="24">
        <f>+E74+E75</f>
        <v>0</v>
      </c>
      <c r="F73" s="25"/>
      <c r="G73"/>
      <c r="N73" s="112">
        <f t="shared" si="3"/>
        <v>100000</v>
      </c>
      <c r="O73" s="114" t="s">
        <v>1249</v>
      </c>
      <c r="P73" s="112">
        <f>+[1]Adm!C75</f>
        <v>0</v>
      </c>
      <c r="Q73" s="112">
        <f>+[1]PresMpal!C75</f>
        <v>0</v>
      </c>
      <c r="R73" s="112">
        <f>+'[1]Pro civil'!C75</f>
        <v>0</v>
      </c>
      <c r="S73" s="112">
        <f>+'[1]C social'!C75</f>
        <v>0</v>
      </c>
      <c r="T73" s="112">
        <f>+[1]Trasp!C75</f>
        <v>0</v>
      </c>
      <c r="U73" s="112">
        <f>+'[1]Agua P'!C75</f>
        <v>0</v>
      </c>
      <c r="V73"/>
      <c r="W73" s="112">
        <f>+'[1]Gastos R33'!C76</f>
        <v>100000</v>
      </c>
      <c r="X73" s="104"/>
      <c r="Y73" s="104"/>
      <c r="Z73" s="112">
        <f t="shared" si="2"/>
        <v>0</v>
      </c>
      <c r="AA73" s="104"/>
    </row>
    <row r="74" spans="1:27" x14ac:dyDescent="0.2">
      <c r="A74">
        <v>69</v>
      </c>
      <c r="B74" s="6" t="s">
        <v>682</v>
      </c>
      <c r="C74" s="18">
        <v>1611</v>
      </c>
      <c r="D74" s="19" t="s">
        <v>81</v>
      </c>
      <c r="E74" s="27">
        <f>SUMIF($O$9:$O$690,C74,$N$9:$N$690)</f>
        <v>0</v>
      </c>
      <c r="F74" s="25"/>
      <c r="G74"/>
      <c r="N74" s="112">
        <f t="shared" si="3"/>
        <v>0</v>
      </c>
      <c r="O74" s="114" t="s">
        <v>1250</v>
      </c>
      <c r="P74" s="107">
        <f>+[1]Adm!C76</f>
        <v>0</v>
      </c>
      <c r="Q74" s="107">
        <f>+[1]PresMpal!C76</f>
        <v>0</v>
      </c>
      <c r="R74" s="107">
        <f>+'[1]Pro civil'!C76</f>
        <v>0</v>
      </c>
      <c r="S74" s="107">
        <f>+'[1]C social'!C76</f>
        <v>0</v>
      </c>
      <c r="T74" s="107">
        <f>+[1]Trasp!C76</f>
        <v>0</v>
      </c>
      <c r="U74" s="107">
        <f>+'[1]Agua P'!C76</f>
        <v>0</v>
      </c>
      <c r="W74" s="107">
        <f>+'[1]Gastos R33'!C77</f>
        <v>0</v>
      </c>
      <c r="Z74" s="107">
        <f t="shared" si="2"/>
        <v>0</v>
      </c>
    </row>
    <row r="75" spans="1:27" x14ac:dyDescent="0.2">
      <c r="A75">
        <v>70</v>
      </c>
      <c r="B75" s="6">
        <v>1</v>
      </c>
      <c r="C75" s="18">
        <v>1612</v>
      </c>
      <c r="D75" s="19" t="s">
        <v>82</v>
      </c>
      <c r="E75" s="27">
        <f>SUMIF($O$9:$O$690,C75,$N$9:$N$690)</f>
        <v>0</v>
      </c>
      <c r="F75" s="25"/>
      <c r="G75"/>
      <c r="N75" s="112">
        <f t="shared" si="3"/>
        <v>100000</v>
      </c>
      <c r="O75" s="114" t="s">
        <v>1251</v>
      </c>
      <c r="P75" s="107">
        <f>+[1]Adm!C77</f>
        <v>100000</v>
      </c>
      <c r="Q75" s="107">
        <f>+[1]PresMpal!C77</f>
        <v>0</v>
      </c>
      <c r="R75" s="107">
        <f>+'[1]Pro civil'!C77</f>
        <v>0</v>
      </c>
      <c r="S75" s="107">
        <f>+'[1]C social'!C77</f>
        <v>0</v>
      </c>
      <c r="T75" s="107">
        <f>+[1]Trasp!C77</f>
        <v>0</v>
      </c>
      <c r="U75" s="107">
        <f>+'[1]Agua P'!C77</f>
        <v>0</v>
      </c>
      <c r="W75" s="107">
        <f>+'[1]Gastos R33'!C78</f>
        <v>0</v>
      </c>
      <c r="Z75" s="107">
        <f t="shared" si="2"/>
        <v>100000</v>
      </c>
    </row>
    <row r="76" spans="1:27" x14ac:dyDescent="0.2">
      <c r="A76">
        <v>71</v>
      </c>
      <c r="B76" s="6">
        <v>3</v>
      </c>
      <c r="C76" s="14">
        <v>1700</v>
      </c>
      <c r="D76" s="15" t="s">
        <v>83</v>
      </c>
      <c r="E76" s="26">
        <f>+E77+E79</f>
        <v>0</v>
      </c>
      <c r="F76" s="25"/>
      <c r="G76"/>
      <c r="N76" s="112">
        <f t="shared" si="3"/>
        <v>0</v>
      </c>
      <c r="O76" s="114" t="s">
        <v>1252</v>
      </c>
      <c r="P76" s="112">
        <f>+[1]Adm!C78</f>
        <v>0</v>
      </c>
      <c r="Q76" s="112">
        <f>+[1]PresMpal!C78</f>
        <v>0</v>
      </c>
      <c r="R76" s="112">
        <f>+'[1]Pro civil'!C78</f>
        <v>0</v>
      </c>
      <c r="S76" s="112">
        <f>+'[1]C social'!C78</f>
        <v>0</v>
      </c>
      <c r="T76" s="112">
        <f>+[1]Trasp!C78</f>
        <v>0</v>
      </c>
      <c r="U76" s="112">
        <f>+'[1]Agua P'!C78</f>
        <v>0</v>
      </c>
      <c r="V76"/>
      <c r="W76" s="112">
        <f>+'[1]Gastos R33'!C79</f>
        <v>0</v>
      </c>
      <c r="X76" s="104"/>
      <c r="Y76" s="104"/>
      <c r="Z76" s="112">
        <f t="shared" si="2"/>
        <v>0</v>
      </c>
      <c r="AA76" s="104"/>
    </row>
    <row r="77" spans="1:27" x14ac:dyDescent="0.2">
      <c r="A77">
        <v>72</v>
      </c>
      <c r="B77" s="6">
        <v>2</v>
      </c>
      <c r="C77" s="16">
        <v>1710</v>
      </c>
      <c r="D77" s="17" t="s">
        <v>84</v>
      </c>
      <c r="E77" s="24">
        <f>+E78</f>
        <v>0</v>
      </c>
      <c r="F77" s="25"/>
      <c r="G77"/>
      <c r="N77" s="112">
        <f t="shared" si="3"/>
        <v>50000</v>
      </c>
      <c r="O77" s="114" t="s">
        <v>1253</v>
      </c>
      <c r="P77" s="112">
        <f>+[1]Adm!C79</f>
        <v>50000</v>
      </c>
      <c r="Q77" s="112">
        <f>+[1]PresMpal!C79</f>
        <v>0</v>
      </c>
      <c r="R77" s="112">
        <f>+'[1]Pro civil'!C79</f>
        <v>0</v>
      </c>
      <c r="S77" s="112">
        <f>+'[1]C social'!C79</f>
        <v>0</v>
      </c>
      <c r="T77" s="112">
        <f>+[1]Trasp!C79</f>
        <v>0</v>
      </c>
      <c r="U77" s="112">
        <f>+'[1]Agua P'!C79</f>
        <v>0</v>
      </c>
      <c r="V77"/>
      <c r="W77" s="112">
        <f>+'[1]Gastos R33'!C80</f>
        <v>0</v>
      </c>
      <c r="X77" s="104"/>
      <c r="Y77" s="104"/>
      <c r="Z77" s="112">
        <f t="shared" si="2"/>
        <v>50000</v>
      </c>
      <c r="AA77" s="104"/>
    </row>
    <row r="78" spans="1:27" x14ac:dyDescent="0.2">
      <c r="A78">
        <v>73</v>
      </c>
      <c r="B78" s="6" t="s">
        <v>682</v>
      </c>
      <c r="C78" s="18">
        <v>1711</v>
      </c>
      <c r="D78" s="19" t="s">
        <v>85</v>
      </c>
      <c r="E78" s="27">
        <f>SUMIF($O$9:$O$690,C78,$N$9:$N$690)</f>
        <v>0</v>
      </c>
      <c r="F78" s="25"/>
      <c r="G78"/>
      <c r="N78" s="112">
        <f t="shared" si="3"/>
        <v>0</v>
      </c>
      <c r="O78" s="114" t="s">
        <v>1254</v>
      </c>
      <c r="P78" s="107">
        <f>+[1]Adm!C80</f>
        <v>0</v>
      </c>
      <c r="Q78" s="107">
        <f>+[1]PresMpal!C80</f>
        <v>0</v>
      </c>
      <c r="R78" s="107">
        <f>+'[1]Pro civil'!C80</f>
        <v>0</v>
      </c>
      <c r="S78" s="107">
        <f>+'[1]C social'!C80</f>
        <v>0</v>
      </c>
      <c r="T78" s="107">
        <f>+[1]Trasp!C80</f>
        <v>0</v>
      </c>
      <c r="U78" s="107">
        <f>+'[1]Agua P'!C80</f>
        <v>0</v>
      </c>
      <c r="W78" s="107">
        <f>+'[1]Gastos R33'!C81</f>
        <v>0</v>
      </c>
      <c r="Z78" s="107">
        <f t="shared" si="2"/>
        <v>0</v>
      </c>
    </row>
    <row r="79" spans="1:27" x14ac:dyDescent="0.2">
      <c r="A79">
        <v>74</v>
      </c>
      <c r="B79" s="6">
        <v>2</v>
      </c>
      <c r="C79" s="16">
        <v>1720</v>
      </c>
      <c r="D79" s="17" t="s">
        <v>86</v>
      </c>
      <c r="E79" s="24">
        <f>+E80</f>
        <v>0</v>
      </c>
      <c r="F79" s="25"/>
      <c r="G79"/>
      <c r="N79" s="112">
        <f t="shared" si="3"/>
        <v>0</v>
      </c>
      <c r="O79" s="114" t="s">
        <v>1255</v>
      </c>
      <c r="P79" s="112">
        <f>+[1]Adm!C81</f>
        <v>0</v>
      </c>
      <c r="Q79" s="112">
        <f>+[1]PresMpal!C81</f>
        <v>0</v>
      </c>
      <c r="R79" s="112">
        <f>+'[1]Pro civil'!C81</f>
        <v>0</v>
      </c>
      <c r="S79" s="112">
        <f>+'[1]C social'!C81</f>
        <v>0</v>
      </c>
      <c r="T79" s="112">
        <f>+[1]Trasp!C81</f>
        <v>0</v>
      </c>
      <c r="U79" s="112">
        <f>+'[1]Agua P'!C81</f>
        <v>0</v>
      </c>
      <c r="V79"/>
      <c r="W79" s="112">
        <f>+'[1]Gastos R33'!C82</f>
        <v>0</v>
      </c>
      <c r="X79" s="104"/>
      <c r="Y79" s="104"/>
      <c r="Z79" s="112">
        <f t="shared" si="2"/>
        <v>0</v>
      </c>
      <c r="AA79" s="104"/>
    </row>
    <row r="80" spans="1:27" x14ac:dyDescent="0.2">
      <c r="A80">
        <v>75</v>
      </c>
      <c r="B80" s="6" t="s">
        <v>682</v>
      </c>
      <c r="C80" s="18">
        <v>1721</v>
      </c>
      <c r="D80" s="19" t="s">
        <v>87</v>
      </c>
      <c r="E80" s="27">
        <f>SUMIF($O$9:$O$690,C80,$N$9:$N$690)</f>
        <v>0</v>
      </c>
      <c r="F80" s="25"/>
      <c r="G80"/>
      <c r="N80" s="112">
        <f t="shared" si="3"/>
        <v>0</v>
      </c>
      <c r="O80" s="114" t="s">
        <v>1256</v>
      </c>
      <c r="P80" s="107">
        <f>+[1]Adm!C82</f>
        <v>0</v>
      </c>
      <c r="Q80" s="107">
        <f>+[1]PresMpal!C82</f>
        <v>0</v>
      </c>
      <c r="R80" s="107">
        <f>+'[1]Pro civil'!C82</f>
        <v>0</v>
      </c>
      <c r="S80" s="107">
        <f>+'[1]C social'!C82</f>
        <v>0</v>
      </c>
      <c r="T80" s="107">
        <f>+[1]Trasp!C82</f>
        <v>0</v>
      </c>
      <c r="U80" s="107">
        <f>+'[1]Agua P'!C82</f>
        <v>0</v>
      </c>
      <c r="W80" s="107">
        <f>+'[1]Gastos R33'!C83</f>
        <v>0</v>
      </c>
      <c r="Z80" s="107">
        <f t="shared" si="2"/>
        <v>0</v>
      </c>
    </row>
    <row r="81" spans="1:27" x14ac:dyDescent="0.2">
      <c r="A81">
        <v>76</v>
      </c>
      <c r="B81" s="6">
        <v>4</v>
      </c>
      <c r="C81" s="14">
        <v>2000</v>
      </c>
      <c r="D81" s="2" t="s">
        <v>88</v>
      </c>
      <c r="E81" s="27"/>
      <c r="F81" s="25">
        <f>+E82+E99+E109+E128+E147+E163+E169+E187++E180</f>
        <v>6077908.2999999998</v>
      </c>
      <c r="G81"/>
      <c r="N81" s="112">
        <f t="shared" si="3"/>
        <v>50000</v>
      </c>
      <c r="O81" s="114" t="s">
        <v>1257</v>
      </c>
      <c r="P81" s="112">
        <f>+[1]Adm!C83</f>
        <v>50000</v>
      </c>
      <c r="Q81" s="112">
        <f>+[1]PresMpal!C83</f>
        <v>0</v>
      </c>
      <c r="R81" s="112">
        <f>+'[1]Pro civil'!C83</f>
        <v>0</v>
      </c>
      <c r="S81" s="112">
        <f>+'[1]C social'!C83</f>
        <v>0</v>
      </c>
      <c r="T81" s="112">
        <f>+[1]Trasp!C83</f>
        <v>0</v>
      </c>
      <c r="U81" s="112">
        <f>+'[1]Agua P'!C83</f>
        <v>0</v>
      </c>
      <c r="V81"/>
      <c r="W81" s="112">
        <f>+'[1]Gastos R33'!C84</f>
        <v>0</v>
      </c>
      <c r="X81" s="104"/>
      <c r="Y81" s="104"/>
      <c r="Z81" s="112">
        <f t="shared" si="2"/>
        <v>50000</v>
      </c>
      <c r="AA81" s="104"/>
    </row>
    <row r="82" spans="1:27" x14ac:dyDescent="0.2">
      <c r="A82">
        <v>77</v>
      </c>
      <c r="B82" s="6">
        <v>3</v>
      </c>
      <c r="C82" s="14">
        <v>2100</v>
      </c>
      <c r="D82" s="15" t="s">
        <v>89</v>
      </c>
      <c r="E82" s="26">
        <f>+E83+E85+E87+E89+E91+E93+E95+E97</f>
        <v>700000</v>
      </c>
      <c r="F82" s="25"/>
      <c r="G82"/>
      <c r="N82" s="112">
        <f t="shared" si="3"/>
        <v>0</v>
      </c>
      <c r="O82" s="113" t="s">
        <v>1258</v>
      </c>
      <c r="P82" s="112">
        <f>+[1]Adm!C84</f>
        <v>0</v>
      </c>
      <c r="Q82" s="112">
        <f>+[1]PresMpal!C84</f>
        <v>0</v>
      </c>
      <c r="R82" s="112">
        <f>+'[1]Pro civil'!C84</f>
        <v>0</v>
      </c>
      <c r="S82" s="112">
        <f>+'[1]C social'!C84</f>
        <v>0</v>
      </c>
      <c r="T82" s="112">
        <f>+[1]Trasp!C84</f>
        <v>0</v>
      </c>
      <c r="U82" s="112">
        <f>+'[1]Agua P'!C84</f>
        <v>0</v>
      </c>
      <c r="V82"/>
      <c r="W82" s="112">
        <f>+'[1]Gastos R33'!C85</f>
        <v>0</v>
      </c>
      <c r="X82" s="104"/>
      <c r="Y82" s="104"/>
      <c r="Z82" s="112">
        <f t="shared" si="2"/>
        <v>0</v>
      </c>
      <c r="AA82" s="104"/>
    </row>
    <row r="83" spans="1:27" x14ac:dyDescent="0.2">
      <c r="A83">
        <v>78</v>
      </c>
      <c r="B83" s="6">
        <v>2</v>
      </c>
      <c r="C83" s="16">
        <v>2110</v>
      </c>
      <c r="D83" s="17" t="s">
        <v>624</v>
      </c>
      <c r="E83" s="24">
        <f>+E84</f>
        <v>300000</v>
      </c>
      <c r="F83" s="25"/>
      <c r="G83"/>
      <c r="N83" s="112">
        <f t="shared" si="3"/>
        <v>0</v>
      </c>
      <c r="O83" s="114" t="s">
        <v>1259</v>
      </c>
      <c r="P83" s="112">
        <f>+[1]Adm!C85</f>
        <v>0</v>
      </c>
      <c r="Q83" s="112">
        <f>+[1]PresMpal!C85</f>
        <v>0</v>
      </c>
      <c r="R83" s="112">
        <f>+'[1]Pro civil'!C85</f>
        <v>0</v>
      </c>
      <c r="S83" s="112">
        <f>+'[1]C social'!C85</f>
        <v>0</v>
      </c>
      <c r="T83" s="112">
        <f>+[1]Trasp!C85</f>
        <v>0</v>
      </c>
      <c r="U83" s="112">
        <f>+'[1]Agua P'!C85</f>
        <v>0</v>
      </c>
      <c r="V83"/>
      <c r="W83" s="112">
        <f>+'[1]Gastos R33'!C86</f>
        <v>0</v>
      </c>
      <c r="X83" s="104"/>
      <c r="Y83" s="104"/>
      <c r="Z83" s="112">
        <f t="shared" si="2"/>
        <v>0</v>
      </c>
      <c r="AA83" s="104"/>
    </row>
    <row r="84" spans="1:27" x14ac:dyDescent="0.2">
      <c r="A84">
        <v>79</v>
      </c>
      <c r="B84" s="6" t="s">
        <v>682</v>
      </c>
      <c r="C84" s="18">
        <v>2111</v>
      </c>
      <c r="D84" s="19" t="s">
        <v>90</v>
      </c>
      <c r="E84" s="27">
        <f>SUMIF($O$9:$O$690,C84,$N$9:$N$690)</f>
        <v>300000</v>
      </c>
      <c r="F84" s="25"/>
      <c r="G84"/>
      <c r="N84" s="112">
        <f t="shared" si="3"/>
        <v>0</v>
      </c>
      <c r="O84" s="114" t="s">
        <v>1260</v>
      </c>
      <c r="P84" s="107">
        <f>+[1]Adm!C86</f>
        <v>0</v>
      </c>
      <c r="Q84" s="107">
        <f>+[1]PresMpal!C86</f>
        <v>0</v>
      </c>
      <c r="R84" s="107">
        <f>+'[1]Pro civil'!C86</f>
        <v>0</v>
      </c>
      <c r="S84" s="107">
        <f>+'[1]C social'!C86</f>
        <v>0</v>
      </c>
      <c r="T84" s="107">
        <f>+[1]Trasp!C86</f>
        <v>0</v>
      </c>
      <c r="U84" s="107">
        <f>+'[1]Agua P'!C86</f>
        <v>0</v>
      </c>
      <c r="W84" s="107">
        <f>+'[1]Gastos R33'!C87</f>
        <v>0</v>
      </c>
      <c r="Z84" s="107">
        <f t="shared" si="2"/>
        <v>0</v>
      </c>
    </row>
    <row r="85" spans="1:27" x14ac:dyDescent="0.2">
      <c r="A85">
        <v>80</v>
      </c>
      <c r="B85" s="6">
        <v>2</v>
      </c>
      <c r="C85" s="16">
        <v>2120</v>
      </c>
      <c r="D85" s="17" t="s">
        <v>625</v>
      </c>
      <c r="E85" s="24">
        <f>+E86</f>
        <v>100000</v>
      </c>
      <c r="F85" s="25"/>
      <c r="G85"/>
      <c r="N85" s="112">
        <f t="shared" si="3"/>
        <v>100000</v>
      </c>
      <c r="O85" s="114" t="s">
        <v>1261</v>
      </c>
      <c r="P85" s="112">
        <f>+[1]Adm!C87</f>
        <v>100000</v>
      </c>
      <c r="Q85" s="112">
        <f>+[1]PresMpal!C87</f>
        <v>0</v>
      </c>
      <c r="R85" s="112">
        <f>+'[1]Pro civil'!C87</f>
        <v>0</v>
      </c>
      <c r="S85" s="112">
        <f>+'[1]C social'!C87</f>
        <v>0</v>
      </c>
      <c r="T85" s="112">
        <f>+[1]Trasp!C87</f>
        <v>0</v>
      </c>
      <c r="U85" s="112">
        <f>+'[1]Agua P'!C87</f>
        <v>0</v>
      </c>
      <c r="V85"/>
      <c r="W85" s="112">
        <f>+'[1]Gastos R33'!C88</f>
        <v>0</v>
      </c>
      <c r="X85" s="104"/>
      <c r="Y85" s="104"/>
      <c r="Z85" s="112">
        <f t="shared" si="2"/>
        <v>100000</v>
      </c>
      <c r="AA85" s="104"/>
    </row>
    <row r="86" spans="1:27" x14ac:dyDescent="0.2">
      <c r="A86">
        <v>81</v>
      </c>
      <c r="B86" s="6" t="s">
        <v>682</v>
      </c>
      <c r="C86" s="18">
        <v>2121</v>
      </c>
      <c r="D86" s="19" t="s">
        <v>91</v>
      </c>
      <c r="E86" s="27">
        <f>SUMIF($O$9:$O$690,C86,$N$9:$N$690)</f>
        <v>100000</v>
      </c>
      <c r="F86" s="25"/>
      <c r="G86"/>
      <c r="N86" s="112">
        <f t="shared" si="3"/>
        <v>0</v>
      </c>
      <c r="O86" s="114" t="s">
        <v>1262</v>
      </c>
      <c r="P86" s="107">
        <f>+[1]Adm!C88</f>
        <v>0</v>
      </c>
      <c r="Q86" s="107">
        <f>+[1]PresMpal!C88</f>
        <v>0</v>
      </c>
      <c r="R86" s="107">
        <f>+'[1]Pro civil'!C88</f>
        <v>0</v>
      </c>
      <c r="S86" s="107">
        <f>+'[1]C social'!C88</f>
        <v>0</v>
      </c>
      <c r="T86" s="107">
        <f>+[1]Trasp!C88</f>
        <v>0</v>
      </c>
      <c r="U86" s="107">
        <f>+'[1]Agua P'!C88</f>
        <v>0</v>
      </c>
      <c r="W86" s="107">
        <f>+'[1]Gastos R33'!C89</f>
        <v>0</v>
      </c>
      <c r="Z86" s="107">
        <f t="shared" si="2"/>
        <v>0</v>
      </c>
    </row>
    <row r="87" spans="1:27" x14ac:dyDescent="0.2">
      <c r="A87">
        <v>82</v>
      </c>
      <c r="B87" s="6">
        <v>2</v>
      </c>
      <c r="C87" s="16">
        <v>2130</v>
      </c>
      <c r="D87" s="17" t="s">
        <v>626</v>
      </c>
      <c r="E87" s="24">
        <f>+E88</f>
        <v>0</v>
      </c>
      <c r="F87" s="25"/>
      <c r="G87"/>
      <c r="N87" s="112">
        <f t="shared" si="3"/>
        <v>0</v>
      </c>
      <c r="O87" s="114" t="s">
        <v>1263</v>
      </c>
      <c r="P87" s="112">
        <f>+[1]Adm!C89</f>
        <v>0</v>
      </c>
      <c r="Q87" s="112">
        <f>+[1]PresMpal!C89</f>
        <v>0</v>
      </c>
      <c r="R87" s="112">
        <f>+'[1]Pro civil'!C89</f>
        <v>0</v>
      </c>
      <c r="S87" s="112">
        <f>+'[1]C social'!C89</f>
        <v>0</v>
      </c>
      <c r="T87" s="112">
        <f>+[1]Trasp!C89</f>
        <v>0</v>
      </c>
      <c r="U87" s="112">
        <f>+'[1]Agua P'!C89</f>
        <v>0</v>
      </c>
      <c r="V87"/>
      <c r="W87" s="112">
        <f>+'[1]Gastos R33'!C90</f>
        <v>0</v>
      </c>
      <c r="X87" s="104"/>
      <c r="Y87" s="104"/>
      <c r="Z87" s="112">
        <f t="shared" si="2"/>
        <v>0</v>
      </c>
      <c r="AA87" s="104"/>
    </row>
    <row r="88" spans="1:27" x14ac:dyDescent="0.2">
      <c r="A88">
        <v>83</v>
      </c>
      <c r="B88" s="6" t="s">
        <v>682</v>
      </c>
      <c r="C88" s="18">
        <v>2131</v>
      </c>
      <c r="D88" s="19" t="s">
        <v>92</v>
      </c>
      <c r="E88" s="27">
        <f>SUMIF($O$9:$O$690,C88,$N$9:$N$690)</f>
        <v>0</v>
      </c>
      <c r="F88" s="25"/>
      <c r="G88"/>
      <c r="N88" s="112">
        <f t="shared" si="3"/>
        <v>0</v>
      </c>
      <c r="O88" s="114" t="s">
        <v>1264</v>
      </c>
      <c r="P88" s="107">
        <f>+[1]Adm!C90</f>
        <v>0</v>
      </c>
      <c r="Q88" s="107">
        <f>+[1]PresMpal!C90</f>
        <v>0</v>
      </c>
      <c r="R88" s="107">
        <f>+'[1]Pro civil'!C90</f>
        <v>0</v>
      </c>
      <c r="S88" s="107">
        <f>+'[1]C social'!C90</f>
        <v>0</v>
      </c>
      <c r="T88" s="107">
        <f>+[1]Trasp!C90</f>
        <v>0</v>
      </c>
      <c r="U88" s="107">
        <f>+'[1]Agua P'!C90</f>
        <v>0</v>
      </c>
      <c r="W88" s="107">
        <f>+'[1]Gastos R33'!C91</f>
        <v>0</v>
      </c>
      <c r="Z88" s="107">
        <f t="shared" si="2"/>
        <v>0</v>
      </c>
    </row>
    <row r="89" spans="1:27" x14ac:dyDescent="0.2">
      <c r="A89">
        <v>84</v>
      </c>
      <c r="B89" s="6">
        <v>2</v>
      </c>
      <c r="C89" s="16">
        <v>2140</v>
      </c>
      <c r="D89" s="17" t="s">
        <v>93</v>
      </c>
      <c r="E89" s="24">
        <f>+E90</f>
        <v>100000</v>
      </c>
      <c r="F89" s="25"/>
      <c r="G89"/>
      <c r="N89" s="112">
        <f t="shared" si="3"/>
        <v>0</v>
      </c>
      <c r="O89" s="114" t="s">
        <v>1265</v>
      </c>
      <c r="P89" s="112">
        <f>+[1]Adm!C91</f>
        <v>0</v>
      </c>
      <c r="Q89" s="112">
        <f>+[1]PresMpal!C91</f>
        <v>0</v>
      </c>
      <c r="R89" s="112">
        <f>+'[1]Pro civil'!C91</f>
        <v>0</v>
      </c>
      <c r="S89" s="112">
        <f>+'[1]C social'!C91</f>
        <v>0</v>
      </c>
      <c r="T89" s="112">
        <f>+[1]Trasp!C91</f>
        <v>0</v>
      </c>
      <c r="U89" s="112">
        <f>+'[1]Agua P'!C91</f>
        <v>0</v>
      </c>
      <c r="V89"/>
      <c r="W89" s="112">
        <f>+'[1]Gastos R33'!C92</f>
        <v>0</v>
      </c>
      <c r="X89" s="104"/>
      <c r="Y89" s="104"/>
      <c r="Z89" s="112">
        <f t="shared" si="2"/>
        <v>0</v>
      </c>
      <c r="AA89" s="104"/>
    </row>
    <row r="90" spans="1:27" x14ac:dyDescent="0.2">
      <c r="A90">
        <v>85</v>
      </c>
      <c r="B90" s="6" t="s">
        <v>682</v>
      </c>
      <c r="C90" s="18">
        <v>2141</v>
      </c>
      <c r="D90" s="19" t="s">
        <v>94</v>
      </c>
      <c r="E90" s="27">
        <f>SUMIF($O$9:$O$690,C90,$N$9:$N$690)</f>
        <v>100000</v>
      </c>
      <c r="F90" s="25"/>
      <c r="G90"/>
      <c r="N90" s="112">
        <f t="shared" si="3"/>
        <v>0</v>
      </c>
      <c r="O90" s="114" t="s">
        <v>1266</v>
      </c>
      <c r="P90" s="107">
        <f>+[1]Adm!C92</f>
        <v>0</v>
      </c>
      <c r="Q90" s="107">
        <f>+[1]PresMpal!C92</f>
        <v>0</v>
      </c>
      <c r="R90" s="107">
        <f>+'[1]Pro civil'!C92</f>
        <v>0</v>
      </c>
      <c r="S90" s="107">
        <f>+'[1]C social'!C92</f>
        <v>0</v>
      </c>
      <c r="T90" s="107">
        <f>+[1]Trasp!C92</f>
        <v>0</v>
      </c>
      <c r="U90" s="107">
        <f>+'[1]Agua P'!C92</f>
        <v>0</v>
      </c>
      <c r="W90" s="107">
        <f>+'[1]Gastos R33'!C93</f>
        <v>0</v>
      </c>
      <c r="Z90" s="107">
        <f t="shared" si="2"/>
        <v>0</v>
      </c>
    </row>
    <row r="91" spans="1:27" x14ac:dyDescent="0.2">
      <c r="A91">
        <v>86</v>
      </c>
      <c r="B91" s="6">
        <v>2</v>
      </c>
      <c r="C91" s="16">
        <v>2150</v>
      </c>
      <c r="D91" s="17" t="s">
        <v>95</v>
      </c>
      <c r="E91" s="24">
        <f>+E92</f>
        <v>100000</v>
      </c>
      <c r="F91" s="25"/>
      <c r="G91"/>
      <c r="N91" s="112">
        <f t="shared" si="3"/>
        <v>0</v>
      </c>
      <c r="O91" s="114" t="s">
        <v>1267</v>
      </c>
      <c r="P91" s="112">
        <f>+[1]Adm!C93</f>
        <v>0</v>
      </c>
      <c r="Q91" s="112">
        <f>+[1]PresMpal!C93</f>
        <v>0</v>
      </c>
      <c r="R91" s="112">
        <f>+'[1]Pro civil'!C93</f>
        <v>0</v>
      </c>
      <c r="S91" s="112">
        <f>+'[1]C social'!C93</f>
        <v>0</v>
      </c>
      <c r="T91" s="112">
        <f>+[1]Trasp!C93</f>
        <v>0</v>
      </c>
      <c r="U91" s="112">
        <f>+'[1]Agua P'!C93</f>
        <v>0</v>
      </c>
      <c r="V91"/>
      <c r="W91" s="112">
        <f>+'[1]Gastos R33'!C94</f>
        <v>0</v>
      </c>
      <c r="X91" s="104"/>
      <c r="Y91" s="104"/>
      <c r="Z91" s="112">
        <f t="shared" si="2"/>
        <v>0</v>
      </c>
      <c r="AA91" s="104"/>
    </row>
    <row r="92" spans="1:27" x14ac:dyDescent="0.2">
      <c r="A92">
        <v>87</v>
      </c>
      <c r="B92" s="6" t="s">
        <v>682</v>
      </c>
      <c r="C92" s="18">
        <v>2151</v>
      </c>
      <c r="D92" s="19" t="s">
        <v>96</v>
      </c>
      <c r="E92" s="27">
        <f>SUMIF($O$9:$O$690,C92,$N$9:$N$690)</f>
        <v>100000</v>
      </c>
      <c r="F92" s="25"/>
      <c r="G92"/>
      <c r="N92" s="112">
        <f t="shared" si="3"/>
        <v>0</v>
      </c>
      <c r="O92" s="113" t="s">
        <v>1268</v>
      </c>
      <c r="P92" s="107">
        <f>+[1]Adm!C94</f>
        <v>0</v>
      </c>
      <c r="Q92" s="107">
        <f>+[1]PresMpal!C94</f>
        <v>0</v>
      </c>
      <c r="R92" s="107">
        <f>+'[1]Pro civil'!C94</f>
        <v>0</v>
      </c>
      <c r="S92" s="107">
        <f>+'[1]C social'!C94</f>
        <v>0</v>
      </c>
      <c r="T92" s="107">
        <f>+[1]Trasp!C94</f>
        <v>0</v>
      </c>
      <c r="U92" s="107">
        <f>+'[1]Agua P'!C94</f>
        <v>0</v>
      </c>
      <c r="W92" s="107">
        <f>+'[1]Gastos R33'!C95</f>
        <v>0</v>
      </c>
      <c r="Z92" s="107">
        <f t="shared" si="2"/>
        <v>0</v>
      </c>
    </row>
    <row r="93" spans="1:27" x14ac:dyDescent="0.2">
      <c r="A93">
        <v>88</v>
      </c>
      <c r="B93" s="6">
        <v>2</v>
      </c>
      <c r="C93" s="16">
        <v>2160</v>
      </c>
      <c r="D93" s="17" t="s">
        <v>627</v>
      </c>
      <c r="E93" s="24">
        <f>+E94</f>
        <v>50000</v>
      </c>
      <c r="F93" s="25"/>
      <c r="G93"/>
      <c r="N93" s="112">
        <f t="shared" si="3"/>
        <v>0</v>
      </c>
      <c r="O93" s="114" t="s">
        <v>1269</v>
      </c>
      <c r="P93" s="112">
        <f>+[1]Adm!C95</f>
        <v>0</v>
      </c>
      <c r="Q93" s="112">
        <f>+[1]PresMpal!C95</f>
        <v>0</v>
      </c>
      <c r="R93" s="112">
        <f>+'[1]Pro civil'!C95</f>
        <v>0</v>
      </c>
      <c r="S93" s="112">
        <f>+'[1]C social'!C95</f>
        <v>0</v>
      </c>
      <c r="T93" s="112">
        <f>+[1]Trasp!C95</f>
        <v>0</v>
      </c>
      <c r="U93" s="112">
        <f>+'[1]Agua P'!C95</f>
        <v>0</v>
      </c>
      <c r="V93"/>
      <c r="W93" s="112">
        <f>+'[1]Gastos R33'!C96</f>
        <v>0</v>
      </c>
      <c r="X93" s="104"/>
      <c r="Y93" s="104"/>
      <c r="Z93" s="112">
        <f t="shared" si="2"/>
        <v>0</v>
      </c>
      <c r="AA93" s="104"/>
    </row>
    <row r="94" spans="1:27" x14ac:dyDescent="0.2">
      <c r="A94">
        <v>89</v>
      </c>
      <c r="B94" s="6" t="s">
        <v>682</v>
      </c>
      <c r="C94" s="18">
        <v>2161</v>
      </c>
      <c r="D94" s="19" t="s">
        <v>97</v>
      </c>
      <c r="E94" s="27">
        <f>SUMIF($O$9:$O$690,C94,$N$9:$N$690)</f>
        <v>50000</v>
      </c>
      <c r="F94" s="25"/>
      <c r="G94"/>
      <c r="N94" s="112">
        <f t="shared" si="3"/>
        <v>0</v>
      </c>
      <c r="O94" s="114" t="s">
        <v>1270</v>
      </c>
      <c r="P94" s="107">
        <f>+[1]Adm!C96</f>
        <v>0</v>
      </c>
      <c r="Q94" s="107">
        <f>+[1]PresMpal!C96</f>
        <v>0</v>
      </c>
      <c r="R94" s="107">
        <f>+'[1]Pro civil'!C96</f>
        <v>0</v>
      </c>
      <c r="S94" s="107">
        <f>+'[1]C social'!C96</f>
        <v>0</v>
      </c>
      <c r="T94" s="107">
        <f>+[1]Trasp!C96</f>
        <v>0</v>
      </c>
      <c r="U94" s="107">
        <f>+'[1]Agua P'!C96</f>
        <v>0</v>
      </c>
      <c r="W94" s="107">
        <f>+'[1]Gastos R33'!C97</f>
        <v>0</v>
      </c>
      <c r="Z94" s="107">
        <f t="shared" si="2"/>
        <v>0</v>
      </c>
    </row>
    <row r="95" spans="1:27" x14ac:dyDescent="0.2">
      <c r="A95">
        <v>90</v>
      </c>
      <c r="B95" s="6">
        <v>2</v>
      </c>
      <c r="C95" s="16">
        <v>2170</v>
      </c>
      <c r="D95" s="17" t="s">
        <v>98</v>
      </c>
      <c r="E95" s="24">
        <f>+E96</f>
        <v>0</v>
      </c>
      <c r="F95" s="25"/>
      <c r="G95"/>
      <c r="N95" s="112">
        <f t="shared" si="3"/>
        <v>0</v>
      </c>
      <c r="O95" s="114" t="s">
        <v>1271</v>
      </c>
      <c r="P95" s="112">
        <f>+[1]Adm!C97</f>
        <v>0</v>
      </c>
      <c r="Q95" s="112">
        <f>+[1]PresMpal!C97</f>
        <v>0</v>
      </c>
      <c r="R95" s="112">
        <f>+'[1]Pro civil'!C97</f>
        <v>0</v>
      </c>
      <c r="S95" s="112">
        <f>+'[1]C social'!C97</f>
        <v>0</v>
      </c>
      <c r="T95" s="112">
        <f>+[1]Trasp!C97</f>
        <v>0</v>
      </c>
      <c r="U95" s="112">
        <f>+'[1]Agua P'!C97</f>
        <v>0</v>
      </c>
      <c r="V95"/>
      <c r="W95" s="112">
        <f>+'[1]Gastos R33'!C98</f>
        <v>0</v>
      </c>
      <c r="X95" s="104"/>
      <c r="Y95" s="104"/>
      <c r="Z95" s="112">
        <f t="shared" si="2"/>
        <v>0</v>
      </c>
      <c r="AA95" s="104"/>
    </row>
    <row r="96" spans="1:27" x14ac:dyDescent="0.2">
      <c r="A96">
        <v>91</v>
      </c>
      <c r="B96" s="6" t="s">
        <v>682</v>
      </c>
      <c r="C96" s="18">
        <v>2171</v>
      </c>
      <c r="D96" s="19" t="s">
        <v>99</v>
      </c>
      <c r="E96" s="27">
        <f>SUMIF($O$9:$O$690,C96,$N$9:$N$690)</f>
        <v>0</v>
      </c>
      <c r="F96" s="25"/>
      <c r="G96"/>
      <c r="N96" s="112">
        <f t="shared" si="3"/>
        <v>0</v>
      </c>
      <c r="O96" s="114" t="s">
        <v>1272</v>
      </c>
      <c r="P96" s="107">
        <f>+[1]Adm!C98</f>
        <v>0</v>
      </c>
      <c r="Q96" s="107">
        <f>+[1]PresMpal!C98</f>
        <v>0</v>
      </c>
      <c r="R96" s="107">
        <f>+'[1]Pro civil'!C98</f>
        <v>0</v>
      </c>
      <c r="S96" s="107">
        <f>+'[1]C social'!C98</f>
        <v>0</v>
      </c>
      <c r="T96" s="107">
        <f>+[1]Trasp!C98</f>
        <v>0</v>
      </c>
      <c r="U96" s="107">
        <f>+'[1]Agua P'!C98</f>
        <v>0</v>
      </c>
      <c r="W96" s="107">
        <f>+'[1]Gastos R33'!C99</f>
        <v>0</v>
      </c>
      <c r="Z96" s="107">
        <f t="shared" si="2"/>
        <v>0</v>
      </c>
    </row>
    <row r="97" spans="1:27" x14ac:dyDescent="0.2">
      <c r="A97">
        <v>92</v>
      </c>
      <c r="B97" s="6">
        <v>2</v>
      </c>
      <c r="C97" s="16">
        <v>2180</v>
      </c>
      <c r="D97" s="17" t="s">
        <v>100</v>
      </c>
      <c r="E97" s="24">
        <f>+E98</f>
        <v>50000</v>
      </c>
      <c r="F97" s="25"/>
      <c r="G97"/>
      <c r="N97" s="112">
        <f t="shared" si="3"/>
        <v>0</v>
      </c>
      <c r="O97" s="114" t="s">
        <v>1273</v>
      </c>
      <c r="P97" s="112">
        <f>+[1]Adm!C99</f>
        <v>0</v>
      </c>
      <c r="Q97" s="112">
        <f>+[1]PresMpal!C99</f>
        <v>0</v>
      </c>
      <c r="R97" s="112">
        <f>+'[1]Pro civil'!C99</f>
        <v>0</v>
      </c>
      <c r="S97" s="112">
        <f>+'[1]C social'!C99</f>
        <v>0</v>
      </c>
      <c r="T97" s="112">
        <f>+[1]Trasp!C99</f>
        <v>0</v>
      </c>
      <c r="U97" s="112">
        <f>+'[1]Agua P'!C99</f>
        <v>0</v>
      </c>
      <c r="V97"/>
      <c r="W97" s="112">
        <f>+'[1]Gastos R33'!C100</f>
        <v>0</v>
      </c>
      <c r="X97" s="104"/>
      <c r="Y97" s="104"/>
      <c r="Z97" s="112">
        <f t="shared" si="2"/>
        <v>0</v>
      </c>
      <c r="AA97" s="104"/>
    </row>
    <row r="98" spans="1:27" x14ac:dyDescent="0.2">
      <c r="A98">
        <v>93</v>
      </c>
      <c r="B98" s="6" t="s">
        <v>682</v>
      </c>
      <c r="C98" s="18">
        <v>2181</v>
      </c>
      <c r="D98" s="19" t="s">
        <v>101</v>
      </c>
      <c r="E98" s="27">
        <f>SUMIF($O$9:$O$690,C98,$N$9:$N$690)</f>
        <v>50000</v>
      </c>
      <c r="F98" s="25"/>
      <c r="G98"/>
      <c r="N98" s="112">
        <f t="shared" si="3"/>
        <v>0</v>
      </c>
      <c r="O98" s="114" t="s">
        <v>1274</v>
      </c>
      <c r="P98" s="107">
        <f>+[1]Adm!C100</f>
        <v>0</v>
      </c>
      <c r="Q98" s="107">
        <f>+[1]PresMpal!C100</f>
        <v>0</v>
      </c>
      <c r="R98" s="107">
        <f>+'[1]Pro civil'!C100</f>
        <v>0</v>
      </c>
      <c r="S98" s="107">
        <f>+'[1]C social'!C100</f>
        <v>0</v>
      </c>
      <c r="T98" s="107">
        <f>+[1]Trasp!C100</f>
        <v>0</v>
      </c>
      <c r="U98" s="107">
        <f>+'[1]Agua P'!C100</f>
        <v>0</v>
      </c>
      <c r="W98" s="107">
        <f>+'[1]Gastos R33'!C101</f>
        <v>0</v>
      </c>
      <c r="Z98" s="107">
        <f t="shared" si="2"/>
        <v>0</v>
      </c>
    </row>
    <row r="99" spans="1:27" x14ac:dyDescent="0.2">
      <c r="A99">
        <v>94</v>
      </c>
      <c r="B99" s="6">
        <v>3</v>
      </c>
      <c r="C99" s="14">
        <v>2200</v>
      </c>
      <c r="D99" s="15" t="s">
        <v>102</v>
      </c>
      <c r="E99" s="26">
        <f>+E100+E105+E107</f>
        <v>100000</v>
      </c>
      <c r="F99" s="25"/>
      <c r="G99"/>
      <c r="N99" s="112">
        <f t="shared" si="3"/>
        <v>0</v>
      </c>
      <c r="O99" s="114" t="s">
        <v>1275</v>
      </c>
      <c r="P99" s="112">
        <f>+[1]Adm!C101</f>
        <v>0</v>
      </c>
      <c r="Q99" s="112">
        <f>+[1]PresMpal!C101</f>
        <v>0</v>
      </c>
      <c r="R99" s="112">
        <f>+'[1]Pro civil'!C101</f>
        <v>0</v>
      </c>
      <c r="S99" s="112">
        <f>+'[1]C social'!C101</f>
        <v>0</v>
      </c>
      <c r="T99" s="112">
        <f>+[1]Trasp!C101</f>
        <v>0</v>
      </c>
      <c r="U99" s="112">
        <f>+'[1]Agua P'!C101</f>
        <v>0</v>
      </c>
      <c r="V99"/>
      <c r="W99" s="112">
        <f>+'[1]Gastos R33'!C102</f>
        <v>0</v>
      </c>
      <c r="X99" s="104"/>
      <c r="Y99" s="104"/>
      <c r="Z99" s="112">
        <f t="shared" si="2"/>
        <v>0</v>
      </c>
      <c r="AA99" s="104"/>
    </row>
    <row r="100" spans="1:27" x14ac:dyDescent="0.2">
      <c r="A100">
        <v>95</v>
      </c>
      <c r="B100" s="6">
        <v>2</v>
      </c>
      <c r="C100" s="16">
        <v>2210</v>
      </c>
      <c r="D100" s="17" t="s">
        <v>103</v>
      </c>
      <c r="E100" s="24">
        <f>SUM(E101:E104)</f>
        <v>100000</v>
      </c>
      <c r="F100" s="25"/>
      <c r="G100"/>
      <c r="N100" s="112">
        <f t="shared" si="3"/>
        <v>0</v>
      </c>
      <c r="O100" s="114" t="s">
        <v>1276</v>
      </c>
      <c r="P100" s="112">
        <f>+[1]Adm!C102</f>
        <v>0</v>
      </c>
      <c r="Q100" s="112">
        <f>+[1]PresMpal!C102</f>
        <v>0</v>
      </c>
      <c r="R100" s="112">
        <f>+'[1]Pro civil'!C102</f>
        <v>0</v>
      </c>
      <c r="S100" s="112">
        <f>+'[1]C social'!C102</f>
        <v>0</v>
      </c>
      <c r="T100" s="112">
        <f>+[1]Trasp!C102</f>
        <v>0</v>
      </c>
      <c r="U100" s="112">
        <f>+'[1]Agua P'!C102</f>
        <v>0</v>
      </c>
      <c r="V100"/>
      <c r="W100" s="112">
        <f>+'[1]Gastos R33'!C103</f>
        <v>0</v>
      </c>
      <c r="X100" s="104"/>
      <c r="Y100" s="104"/>
      <c r="Z100" s="112">
        <f t="shared" si="2"/>
        <v>0</v>
      </c>
      <c r="AA100" s="104"/>
    </row>
    <row r="101" spans="1:27" x14ac:dyDescent="0.2">
      <c r="A101">
        <v>96</v>
      </c>
      <c r="B101" s="6" t="s">
        <v>682</v>
      </c>
      <c r="C101" s="18">
        <v>2211</v>
      </c>
      <c r="D101" s="19" t="s">
        <v>104</v>
      </c>
      <c r="E101" s="27">
        <f>SUMIF($O$9:$O$690,C101,$N$9:$N$690)</f>
        <v>0</v>
      </c>
      <c r="F101" s="25"/>
      <c r="G101"/>
      <c r="N101" s="112">
        <f t="shared" si="3"/>
        <v>0</v>
      </c>
      <c r="O101" s="114" t="s">
        <v>1277</v>
      </c>
      <c r="P101" s="107">
        <f>+[1]Adm!C103</f>
        <v>0</v>
      </c>
      <c r="Q101" s="107">
        <f>+[1]PresMpal!C103</f>
        <v>0</v>
      </c>
      <c r="R101" s="107">
        <f>+'[1]Pro civil'!C103</f>
        <v>0</v>
      </c>
      <c r="S101" s="107">
        <f>+'[1]C social'!C103</f>
        <v>0</v>
      </c>
      <c r="T101" s="107">
        <f>+[1]Trasp!C103</f>
        <v>0</v>
      </c>
      <c r="U101" s="107">
        <f>+'[1]Agua P'!C103</f>
        <v>0</v>
      </c>
      <c r="W101" s="107">
        <f>+'[1]Gastos R33'!C104</f>
        <v>0</v>
      </c>
      <c r="Z101" s="107">
        <f t="shared" si="2"/>
        <v>0</v>
      </c>
    </row>
    <row r="102" spans="1:27" x14ac:dyDescent="0.2">
      <c r="A102">
        <v>97</v>
      </c>
      <c r="B102" s="6">
        <v>1</v>
      </c>
      <c r="C102" s="18">
        <v>2212</v>
      </c>
      <c r="D102" s="19" t="s">
        <v>105</v>
      </c>
      <c r="E102" s="27">
        <f>SUMIF($O$9:$O$690,C102,$N$9:$N$690)</f>
        <v>100000</v>
      </c>
      <c r="F102" s="25"/>
      <c r="G102"/>
      <c r="N102" s="112">
        <f t="shared" si="3"/>
        <v>0</v>
      </c>
      <c r="O102" s="114" t="s">
        <v>1278</v>
      </c>
      <c r="P102" s="107">
        <f>+[1]Adm!C104</f>
        <v>0</v>
      </c>
      <c r="Q102" s="107">
        <f>+[1]PresMpal!C104</f>
        <v>0</v>
      </c>
      <c r="R102" s="107">
        <f>+'[1]Pro civil'!C104</f>
        <v>0</v>
      </c>
      <c r="S102" s="107">
        <f>+'[1]C social'!C104</f>
        <v>0</v>
      </c>
      <c r="T102" s="107">
        <f>+[1]Trasp!C104</f>
        <v>0</v>
      </c>
      <c r="U102" s="107">
        <f>+'[1]Agua P'!C104</f>
        <v>0</v>
      </c>
      <c r="W102" s="107">
        <f>+'[1]Gastos R33'!C105</f>
        <v>0</v>
      </c>
      <c r="Z102" s="107">
        <f t="shared" si="2"/>
        <v>0</v>
      </c>
    </row>
    <row r="103" spans="1:27" x14ac:dyDescent="0.2">
      <c r="A103">
        <v>98</v>
      </c>
      <c r="B103" s="6">
        <v>1</v>
      </c>
      <c r="C103" s="18">
        <v>2213</v>
      </c>
      <c r="D103" s="19" t="s">
        <v>106</v>
      </c>
      <c r="E103" s="27">
        <f>SUMIF($O$9:$O$690,C103,$N$9:$N$690)</f>
        <v>0</v>
      </c>
      <c r="F103" s="25"/>
      <c r="G103"/>
      <c r="N103" s="112">
        <f t="shared" si="3"/>
        <v>0</v>
      </c>
      <c r="O103" s="114" t="s">
        <v>1279</v>
      </c>
      <c r="P103" s="107">
        <f>+[1]Adm!C105</f>
        <v>0</v>
      </c>
      <c r="Q103" s="107">
        <f>+[1]PresMpal!C105</f>
        <v>0</v>
      </c>
      <c r="R103" s="107">
        <f>+'[1]Pro civil'!C105</f>
        <v>0</v>
      </c>
      <c r="S103" s="107">
        <f>+'[1]C social'!C105</f>
        <v>0</v>
      </c>
      <c r="T103" s="107">
        <f>+[1]Trasp!C105</f>
        <v>0</v>
      </c>
      <c r="U103" s="107">
        <f>+'[1]Agua P'!C105</f>
        <v>0</v>
      </c>
      <c r="W103" s="107">
        <f>+'[1]Gastos R33'!C106</f>
        <v>0</v>
      </c>
      <c r="Z103" s="107">
        <f t="shared" si="2"/>
        <v>0</v>
      </c>
    </row>
    <row r="104" spans="1:27" x14ac:dyDescent="0.2">
      <c r="A104">
        <v>99</v>
      </c>
      <c r="B104" s="6">
        <v>1</v>
      </c>
      <c r="C104" s="18">
        <v>2214</v>
      </c>
      <c r="D104" s="19" t="s">
        <v>107</v>
      </c>
      <c r="E104" s="27">
        <f>SUMIF($O$9:$O$690,C104,$N$9:$N$690)</f>
        <v>0</v>
      </c>
      <c r="F104" s="25"/>
      <c r="G104"/>
      <c r="N104" s="112">
        <f t="shared" si="3"/>
        <v>0</v>
      </c>
      <c r="O104" s="114" t="s">
        <v>1280</v>
      </c>
      <c r="P104" s="107">
        <f>+[1]Adm!C106</f>
        <v>0</v>
      </c>
      <c r="Q104" s="107">
        <f>+[1]PresMpal!C106</f>
        <v>0</v>
      </c>
      <c r="R104" s="107">
        <f>+'[1]Pro civil'!C106</f>
        <v>0</v>
      </c>
      <c r="S104" s="107">
        <f>+'[1]C social'!C106</f>
        <v>0</v>
      </c>
      <c r="T104" s="107">
        <f>+[1]Trasp!C106</f>
        <v>0</v>
      </c>
      <c r="U104" s="107">
        <f>+'[1]Agua P'!C106</f>
        <v>0</v>
      </c>
      <c r="W104" s="107">
        <f>+'[1]Gastos R33'!C107</f>
        <v>0</v>
      </c>
      <c r="Z104" s="107">
        <f t="shared" ref="Z104:Z167" si="4">+P104-Q104-R104-S104-T104-U104</f>
        <v>0</v>
      </c>
    </row>
    <row r="105" spans="1:27" x14ac:dyDescent="0.2">
      <c r="A105">
        <v>100</v>
      </c>
      <c r="B105" s="6">
        <v>2</v>
      </c>
      <c r="C105" s="16">
        <v>2220</v>
      </c>
      <c r="D105" s="17" t="s">
        <v>108</v>
      </c>
      <c r="E105" s="24">
        <f>+E106</f>
        <v>0</v>
      </c>
      <c r="F105" s="25"/>
      <c r="G105"/>
      <c r="N105" s="112">
        <f t="shared" si="3"/>
        <v>0</v>
      </c>
      <c r="O105" s="114" t="s">
        <v>1281</v>
      </c>
      <c r="P105" s="112">
        <f>+[1]Adm!C107</f>
        <v>0</v>
      </c>
      <c r="Q105" s="112">
        <f>+[1]PresMpal!C107</f>
        <v>0</v>
      </c>
      <c r="R105" s="112">
        <f>+'[1]Pro civil'!C107</f>
        <v>0</v>
      </c>
      <c r="S105" s="112">
        <f>+'[1]C social'!C107</f>
        <v>0</v>
      </c>
      <c r="T105" s="112">
        <f>+[1]Trasp!C107</f>
        <v>0</v>
      </c>
      <c r="U105" s="112">
        <f>+'[1]Agua P'!C107</f>
        <v>0</v>
      </c>
      <c r="V105"/>
      <c r="W105" s="112">
        <f>+'[1]Gastos R33'!C108</f>
        <v>0</v>
      </c>
      <c r="X105" s="104"/>
      <c r="Y105" s="104"/>
      <c r="Z105" s="112">
        <f t="shared" si="4"/>
        <v>0</v>
      </c>
      <c r="AA105" s="104"/>
    </row>
    <row r="106" spans="1:27" x14ac:dyDescent="0.2">
      <c r="A106">
        <v>101</v>
      </c>
      <c r="B106" s="6" t="s">
        <v>682</v>
      </c>
      <c r="C106" s="18">
        <v>2221</v>
      </c>
      <c r="D106" s="19" t="s">
        <v>109</v>
      </c>
      <c r="E106" s="27">
        <f>SUMIF($O$9:$O$690,C106,$N$9:$N$690)</f>
        <v>0</v>
      </c>
      <c r="F106" s="25"/>
      <c r="G106"/>
      <c r="N106" s="112">
        <f t="shared" si="3"/>
        <v>0</v>
      </c>
      <c r="O106" s="114" t="s">
        <v>1282</v>
      </c>
      <c r="P106" s="107">
        <f>+[1]Adm!C108</f>
        <v>0</v>
      </c>
      <c r="Q106" s="107">
        <f>+[1]PresMpal!C108</f>
        <v>0</v>
      </c>
      <c r="R106" s="107">
        <f>+'[1]Pro civil'!C108</f>
        <v>0</v>
      </c>
      <c r="S106" s="107">
        <f>+'[1]C social'!C108</f>
        <v>0</v>
      </c>
      <c r="T106" s="107">
        <f>+[1]Trasp!C108</f>
        <v>0</v>
      </c>
      <c r="U106" s="107">
        <f>+'[1]Agua P'!C108</f>
        <v>0</v>
      </c>
      <c r="W106" s="107">
        <f>+'[1]Gastos R33'!C109</f>
        <v>0</v>
      </c>
      <c r="Z106" s="107">
        <f t="shared" si="4"/>
        <v>0</v>
      </c>
    </row>
    <row r="107" spans="1:27" x14ac:dyDescent="0.2">
      <c r="A107">
        <v>102</v>
      </c>
      <c r="B107" s="6">
        <v>2</v>
      </c>
      <c r="C107" s="16">
        <v>2230</v>
      </c>
      <c r="D107" s="17" t="s">
        <v>110</v>
      </c>
      <c r="E107" s="24">
        <f>+E108</f>
        <v>0</v>
      </c>
      <c r="F107" s="25"/>
      <c r="G107"/>
      <c r="N107" s="112">
        <f t="shared" si="3"/>
        <v>0</v>
      </c>
      <c r="O107" s="114" t="s">
        <v>1283</v>
      </c>
      <c r="P107" s="112">
        <f>+[1]Adm!C109</f>
        <v>0</v>
      </c>
      <c r="Q107" s="112">
        <f>+[1]PresMpal!C109</f>
        <v>0</v>
      </c>
      <c r="R107" s="112">
        <f>+'[1]Pro civil'!C109</f>
        <v>0</v>
      </c>
      <c r="S107" s="112">
        <f>+'[1]C social'!C109</f>
        <v>0</v>
      </c>
      <c r="T107" s="112">
        <f>+[1]Trasp!C109</f>
        <v>0</v>
      </c>
      <c r="U107" s="112">
        <f>+'[1]Agua P'!C109</f>
        <v>0</v>
      </c>
      <c r="V107"/>
      <c r="W107" s="112">
        <f>+'[1]Gastos R33'!C110</f>
        <v>0</v>
      </c>
      <c r="X107" s="104"/>
      <c r="Y107" s="104"/>
      <c r="Z107" s="112">
        <f t="shared" si="4"/>
        <v>0</v>
      </c>
      <c r="AA107" s="104"/>
    </row>
    <row r="108" spans="1:27" x14ac:dyDescent="0.2">
      <c r="A108">
        <v>103</v>
      </c>
      <c r="B108" s="6" t="s">
        <v>682</v>
      </c>
      <c r="C108" s="18">
        <v>2231</v>
      </c>
      <c r="D108" s="19" t="s">
        <v>111</v>
      </c>
      <c r="E108" s="27">
        <f>SUMIF($O$9:$O$690,C108,$N$9:$N$690)</f>
        <v>0</v>
      </c>
      <c r="F108" s="25"/>
      <c r="G108"/>
      <c r="N108" s="112">
        <f t="shared" si="3"/>
        <v>0</v>
      </c>
      <c r="O108" s="114" t="s">
        <v>1284</v>
      </c>
      <c r="P108" s="107">
        <f>+[1]Adm!C110</f>
        <v>0</v>
      </c>
      <c r="Q108" s="107">
        <f>+[1]PresMpal!C110</f>
        <v>0</v>
      </c>
      <c r="R108" s="107">
        <f>+'[1]Pro civil'!C110</f>
        <v>0</v>
      </c>
      <c r="S108" s="107">
        <f>+'[1]C social'!C110</f>
        <v>0</v>
      </c>
      <c r="T108" s="107">
        <f>+[1]Trasp!C110</f>
        <v>0</v>
      </c>
      <c r="U108" s="107">
        <f>+'[1]Agua P'!C110</f>
        <v>0</v>
      </c>
      <c r="W108" s="107">
        <f>+'[1]Gastos R33'!C111</f>
        <v>0</v>
      </c>
      <c r="Z108" s="107">
        <f t="shared" si="4"/>
        <v>0</v>
      </c>
    </row>
    <row r="109" spans="1:27" x14ac:dyDescent="0.2">
      <c r="A109">
        <v>104</v>
      </c>
      <c r="B109" s="6">
        <v>3</v>
      </c>
      <c r="C109" s="14">
        <v>2300</v>
      </c>
      <c r="D109" s="15" t="s">
        <v>112</v>
      </c>
      <c r="E109" s="26">
        <f>+E110+E112+E114+E116+E118+E120+E122+E124+E126</f>
        <v>0</v>
      </c>
      <c r="F109" s="25"/>
      <c r="G109"/>
      <c r="N109" s="112">
        <f t="shared" si="3"/>
        <v>0</v>
      </c>
      <c r="O109" s="113" t="s">
        <v>1285</v>
      </c>
      <c r="P109" s="112">
        <f>+[1]Adm!C111</f>
        <v>0</v>
      </c>
      <c r="Q109" s="112">
        <f>+[1]PresMpal!C111</f>
        <v>0</v>
      </c>
      <c r="R109" s="112">
        <f>+'[1]Pro civil'!C111</f>
        <v>0</v>
      </c>
      <c r="S109" s="112">
        <f>+'[1]C social'!C111</f>
        <v>0</v>
      </c>
      <c r="T109" s="112">
        <f>+[1]Trasp!C111</f>
        <v>0</v>
      </c>
      <c r="U109" s="112">
        <f>+'[1]Agua P'!C111</f>
        <v>0</v>
      </c>
      <c r="V109"/>
      <c r="W109" s="112">
        <f>+'[1]Gastos R33'!C112</f>
        <v>0</v>
      </c>
      <c r="X109" s="104"/>
      <c r="Y109" s="104"/>
      <c r="Z109" s="112">
        <f t="shared" si="4"/>
        <v>0</v>
      </c>
      <c r="AA109" s="104"/>
    </row>
    <row r="110" spans="1:27" x14ac:dyDescent="0.2">
      <c r="A110">
        <v>105</v>
      </c>
      <c r="B110" s="6">
        <v>2</v>
      </c>
      <c r="C110" s="16">
        <v>2310</v>
      </c>
      <c r="D110" s="17" t="s">
        <v>113</v>
      </c>
      <c r="E110" s="24">
        <f>+E111</f>
        <v>0</v>
      </c>
      <c r="F110" s="25"/>
      <c r="G110"/>
      <c r="N110" s="112">
        <f t="shared" si="3"/>
        <v>0</v>
      </c>
      <c r="O110" s="114" t="s">
        <v>1286</v>
      </c>
      <c r="P110" s="112">
        <f>+[1]Adm!C112</f>
        <v>0</v>
      </c>
      <c r="Q110" s="112">
        <f>+[1]PresMpal!C112</f>
        <v>0</v>
      </c>
      <c r="R110" s="112">
        <f>+'[1]Pro civil'!C112</f>
        <v>0</v>
      </c>
      <c r="S110" s="112">
        <f>+'[1]C social'!C112</f>
        <v>0</v>
      </c>
      <c r="T110" s="112">
        <f>+[1]Trasp!C112</f>
        <v>0</v>
      </c>
      <c r="U110" s="112">
        <f>+'[1]Agua P'!C112</f>
        <v>0</v>
      </c>
      <c r="V110"/>
      <c r="W110" s="112">
        <f>+'[1]Gastos R33'!C113</f>
        <v>0</v>
      </c>
      <c r="X110" s="104"/>
      <c r="Y110" s="104"/>
      <c r="Z110" s="112">
        <f t="shared" si="4"/>
        <v>0</v>
      </c>
      <c r="AA110" s="104"/>
    </row>
    <row r="111" spans="1:27" x14ac:dyDescent="0.2">
      <c r="A111">
        <v>106</v>
      </c>
      <c r="B111" s="6" t="s">
        <v>682</v>
      </c>
      <c r="C111" s="18">
        <v>2311</v>
      </c>
      <c r="D111" s="19" t="s">
        <v>114</v>
      </c>
      <c r="E111" s="27">
        <f>SUMIF($O$9:$O$690,C111,$N$9:$N$690)</f>
        <v>0</v>
      </c>
      <c r="F111" s="25"/>
      <c r="G111"/>
      <c r="N111" s="112">
        <f t="shared" si="3"/>
        <v>0</v>
      </c>
      <c r="O111" s="114" t="s">
        <v>1287</v>
      </c>
      <c r="P111" s="107">
        <f>+[1]Adm!C113</f>
        <v>0</v>
      </c>
      <c r="Q111" s="107">
        <f>+[1]PresMpal!C113</f>
        <v>0</v>
      </c>
      <c r="R111" s="107">
        <f>+'[1]Pro civil'!C113</f>
        <v>0</v>
      </c>
      <c r="S111" s="107">
        <f>+'[1]C social'!C113</f>
        <v>0</v>
      </c>
      <c r="T111" s="107">
        <f>+[1]Trasp!C113</f>
        <v>0</v>
      </c>
      <c r="U111" s="107">
        <f>+'[1]Agua P'!C113</f>
        <v>0</v>
      </c>
      <c r="W111" s="107">
        <f>+'[1]Gastos R33'!C114</f>
        <v>0</v>
      </c>
      <c r="Z111" s="107">
        <f t="shared" si="4"/>
        <v>0</v>
      </c>
    </row>
    <row r="112" spans="1:27" x14ac:dyDescent="0.2">
      <c r="A112">
        <v>107</v>
      </c>
      <c r="B112" s="6">
        <v>2</v>
      </c>
      <c r="C112" s="16">
        <v>2320</v>
      </c>
      <c r="D112" s="17" t="s">
        <v>115</v>
      </c>
      <c r="E112" s="24">
        <f>+E113</f>
        <v>0</v>
      </c>
      <c r="F112" s="25"/>
      <c r="G112"/>
      <c r="N112" s="112">
        <f t="shared" si="3"/>
        <v>0</v>
      </c>
      <c r="O112" s="114" t="s">
        <v>1288</v>
      </c>
      <c r="P112" s="112">
        <f>+[1]Adm!C114</f>
        <v>0</v>
      </c>
      <c r="Q112" s="112">
        <f>+[1]PresMpal!C114</f>
        <v>0</v>
      </c>
      <c r="R112" s="112">
        <f>+'[1]Pro civil'!C114</f>
        <v>0</v>
      </c>
      <c r="S112" s="112">
        <f>+'[1]C social'!C114</f>
        <v>0</v>
      </c>
      <c r="T112" s="112">
        <f>+[1]Trasp!C114</f>
        <v>0</v>
      </c>
      <c r="U112" s="112">
        <f>+'[1]Agua P'!C114</f>
        <v>0</v>
      </c>
      <c r="V112"/>
      <c r="W112" s="112">
        <f>+'[1]Gastos R33'!C115</f>
        <v>0</v>
      </c>
      <c r="X112" s="104"/>
      <c r="Y112" s="104"/>
      <c r="Z112" s="112">
        <f t="shared" si="4"/>
        <v>0</v>
      </c>
      <c r="AA112" s="104"/>
    </row>
    <row r="113" spans="1:27" x14ac:dyDescent="0.2">
      <c r="A113">
        <v>108</v>
      </c>
      <c r="B113" s="6" t="s">
        <v>682</v>
      </c>
      <c r="C113" s="18">
        <v>2321</v>
      </c>
      <c r="D113" s="19" t="s">
        <v>116</v>
      </c>
      <c r="E113" s="27">
        <f>SUMIF($O$9:$O$690,C113,$N$9:$N$690)</f>
        <v>0</v>
      </c>
      <c r="F113" s="25"/>
      <c r="G113"/>
      <c r="N113" s="112">
        <f t="shared" si="3"/>
        <v>50000</v>
      </c>
      <c r="O113" s="114" t="s">
        <v>1289</v>
      </c>
      <c r="P113" s="107">
        <f>+[1]Adm!C115</f>
        <v>50000</v>
      </c>
      <c r="Q113" s="107">
        <f>+[1]PresMpal!C115</f>
        <v>0</v>
      </c>
      <c r="R113" s="107">
        <f>+'[1]Pro civil'!C115</f>
        <v>0</v>
      </c>
      <c r="S113" s="107">
        <f>+'[1]C social'!C115</f>
        <v>0</v>
      </c>
      <c r="T113" s="107">
        <f>+[1]Trasp!C115</f>
        <v>0</v>
      </c>
      <c r="U113" s="107">
        <f>+'[1]Agua P'!C115</f>
        <v>0</v>
      </c>
      <c r="W113" s="107">
        <f>+'[1]Gastos R33'!C116</f>
        <v>0</v>
      </c>
      <c r="Z113" s="107">
        <f t="shared" si="4"/>
        <v>50000</v>
      </c>
    </row>
    <row r="114" spans="1:27" x14ac:dyDescent="0.2">
      <c r="A114">
        <v>109</v>
      </c>
      <c r="B114" s="6">
        <v>2</v>
      </c>
      <c r="C114" s="16">
        <v>2330</v>
      </c>
      <c r="D114" s="17" t="s">
        <v>117</v>
      </c>
      <c r="E114" s="24">
        <f>+E115</f>
        <v>0</v>
      </c>
      <c r="F114" s="25"/>
      <c r="G114"/>
      <c r="N114" s="112">
        <f t="shared" si="3"/>
        <v>0</v>
      </c>
      <c r="O114" s="114" t="s">
        <v>1290</v>
      </c>
      <c r="P114" s="112">
        <f>+[1]Adm!C116</f>
        <v>0</v>
      </c>
      <c r="Q114" s="112">
        <f>+[1]PresMpal!C116</f>
        <v>0</v>
      </c>
      <c r="R114" s="112">
        <f>+'[1]Pro civil'!C116</f>
        <v>0</v>
      </c>
      <c r="S114" s="112">
        <f>+'[1]C social'!C116</f>
        <v>0</v>
      </c>
      <c r="T114" s="112">
        <f>+[1]Trasp!C116</f>
        <v>0</v>
      </c>
      <c r="U114" s="112">
        <f>+'[1]Agua P'!C116</f>
        <v>0</v>
      </c>
      <c r="V114"/>
      <c r="W114" s="112">
        <f>+'[1]Gastos R33'!C117</f>
        <v>0</v>
      </c>
      <c r="X114" s="104"/>
      <c r="Y114" s="104"/>
      <c r="Z114" s="112">
        <f t="shared" si="4"/>
        <v>0</v>
      </c>
      <c r="AA114" s="104"/>
    </row>
    <row r="115" spans="1:27" x14ac:dyDescent="0.2">
      <c r="A115">
        <v>110</v>
      </c>
      <c r="B115" s="6" t="s">
        <v>682</v>
      </c>
      <c r="C115" s="18">
        <v>2331</v>
      </c>
      <c r="D115" s="19" t="s">
        <v>118</v>
      </c>
      <c r="E115" s="27">
        <f>SUMIF($O$9:$O$690,C115,$N$9:$N$690)</f>
        <v>0</v>
      </c>
      <c r="F115" s="25"/>
      <c r="G115"/>
      <c r="N115" s="112">
        <f t="shared" si="3"/>
        <v>0</v>
      </c>
      <c r="O115" s="114" t="s">
        <v>1291</v>
      </c>
      <c r="P115" s="107">
        <f>+[1]Adm!C117</f>
        <v>0</v>
      </c>
      <c r="Q115" s="107">
        <f>+[1]PresMpal!C117</f>
        <v>0</v>
      </c>
      <c r="R115" s="107">
        <f>+'[1]Pro civil'!C117</f>
        <v>0</v>
      </c>
      <c r="S115" s="107">
        <f>+'[1]C social'!C117</f>
        <v>0</v>
      </c>
      <c r="T115" s="107">
        <f>+[1]Trasp!C117</f>
        <v>0</v>
      </c>
      <c r="U115" s="107">
        <f>+'[1]Agua P'!C117</f>
        <v>0</v>
      </c>
      <c r="W115" s="107">
        <f>+'[1]Gastos R33'!C118</f>
        <v>0</v>
      </c>
      <c r="Z115" s="107">
        <f t="shared" si="4"/>
        <v>0</v>
      </c>
    </row>
    <row r="116" spans="1:27" x14ac:dyDescent="0.2">
      <c r="A116">
        <v>111</v>
      </c>
      <c r="B116" s="6">
        <v>2</v>
      </c>
      <c r="C116" s="16">
        <v>2340</v>
      </c>
      <c r="D116" s="17" t="s">
        <v>119</v>
      </c>
      <c r="E116" s="24">
        <f>+E117</f>
        <v>0</v>
      </c>
      <c r="F116" s="25"/>
      <c r="G116"/>
      <c r="N116" s="112">
        <f t="shared" si="3"/>
        <v>0</v>
      </c>
      <c r="O116" s="114" t="s">
        <v>1292</v>
      </c>
      <c r="P116" s="112">
        <f>+[1]Adm!C118</f>
        <v>0</v>
      </c>
      <c r="Q116" s="112">
        <f>+[1]PresMpal!C118</f>
        <v>0</v>
      </c>
      <c r="R116" s="112">
        <f>+'[1]Pro civil'!C118</f>
        <v>0</v>
      </c>
      <c r="S116" s="112">
        <f>+'[1]C social'!C118</f>
        <v>0</v>
      </c>
      <c r="T116" s="112">
        <f>+[1]Trasp!C118</f>
        <v>0</v>
      </c>
      <c r="U116" s="112">
        <f>+'[1]Agua P'!C118</f>
        <v>0</v>
      </c>
      <c r="V116"/>
      <c r="W116" s="112">
        <f>+'[1]Gastos R33'!C119</f>
        <v>0</v>
      </c>
      <c r="X116" s="104"/>
      <c r="Y116" s="104"/>
      <c r="Z116" s="112">
        <f t="shared" si="4"/>
        <v>0</v>
      </c>
      <c r="AA116" s="104"/>
    </row>
    <row r="117" spans="1:27" x14ac:dyDescent="0.2">
      <c r="A117">
        <v>112</v>
      </c>
      <c r="B117" s="6" t="s">
        <v>682</v>
      </c>
      <c r="C117" s="18">
        <v>2341</v>
      </c>
      <c r="D117" s="19" t="s">
        <v>120</v>
      </c>
      <c r="E117" s="27">
        <f>SUMIF($O$9:$O$690,C117,$N$9:$N$690)</f>
        <v>0</v>
      </c>
      <c r="F117" s="25"/>
      <c r="G117"/>
      <c r="N117" s="112">
        <f t="shared" si="3"/>
        <v>0</v>
      </c>
      <c r="O117" s="114" t="s">
        <v>1293</v>
      </c>
      <c r="P117" s="107">
        <f>+[1]Adm!C119</f>
        <v>0</v>
      </c>
      <c r="Q117" s="107">
        <f>+[1]PresMpal!C119</f>
        <v>0</v>
      </c>
      <c r="R117" s="107">
        <f>+'[1]Pro civil'!C119</f>
        <v>0</v>
      </c>
      <c r="S117" s="107">
        <f>+'[1]C social'!C119</f>
        <v>0</v>
      </c>
      <c r="T117" s="107">
        <f>+[1]Trasp!C119</f>
        <v>0</v>
      </c>
      <c r="U117" s="107">
        <f>+'[1]Agua P'!C119</f>
        <v>0</v>
      </c>
      <c r="W117" s="107">
        <f>+'[1]Gastos R33'!C120</f>
        <v>0</v>
      </c>
      <c r="Z117" s="107">
        <f t="shared" si="4"/>
        <v>0</v>
      </c>
    </row>
    <row r="118" spans="1:27" x14ac:dyDescent="0.2">
      <c r="A118">
        <v>113</v>
      </c>
      <c r="B118" s="6">
        <v>2</v>
      </c>
      <c r="C118" s="16">
        <v>2350</v>
      </c>
      <c r="D118" s="17" t="s">
        <v>121</v>
      </c>
      <c r="E118" s="24">
        <f>+E119</f>
        <v>0</v>
      </c>
      <c r="F118" s="25"/>
      <c r="G118"/>
      <c r="N118" s="112">
        <f t="shared" si="3"/>
        <v>0</v>
      </c>
      <c r="O118" s="114" t="s">
        <v>1294</v>
      </c>
      <c r="P118" s="112">
        <f>+[1]Adm!C120</f>
        <v>0</v>
      </c>
      <c r="Q118" s="112">
        <f>+[1]PresMpal!C120</f>
        <v>0</v>
      </c>
      <c r="R118" s="112">
        <f>+'[1]Pro civil'!C120</f>
        <v>0</v>
      </c>
      <c r="S118" s="112">
        <f>+'[1]C social'!C120</f>
        <v>0</v>
      </c>
      <c r="T118" s="112">
        <f>+[1]Trasp!C120</f>
        <v>0</v>
      </c>
      <c r="U118" s="112">
        <f>+'[1]Agua P'!C120</f>
        <v>0</v>
      </c>
      <c r="V118"/>
      <c r="W118" s="112">
        <f>+'[1]Gastos R33'!C121</f>
        <v>0</v>
      </c>
      <c r="X118" s="104"/>
      <c r="Y118" s="104"/>
      <c r="Z118" s="112">
        <f t="shared" si="4"/>
        <v>0</v>
      </c>
      <c r="AA118" s="104"/>
    </row>
    <row r="119" spans="1:27" x14ac:dyDescent="0.2">
      <c r="A119">
        <v>114</v>
      </c>
      <c r="B119" s="6" t="s">
        <v>682</v>
      </c>
      <c r="C119" s="18">
        <v>2351</v>
      </c>
      <c r="D119" s="19" t="s">
        <v>122</v>
      </c>
      <c r="E119" s="27">
        <f>SUMIF($O$9:$O$690,C119,$N$9:$N$690)</f>
        <v>0</v>
      </c>
      <c r="F119" s="25"/>
      <c r="G119"/>
      <c r="N119" s="112">
        <f t="shared" si="3"/>
        <v>0</v>
      </c>
      <c r="O119" s="114" t="s">
        <v>1295</v>
      </c>
      <c r="P119" s="107">
        <f>+[1]Adm!C121</f>
        <v>0</v>
      </c>
      <c r="Q119" s="107">
        <f>+[1]PresMpal!C121</f>
        <v>0</v>
      </c>
      <c r="R119" s="107">
        <f>+'[1]Pro civil'!C121</f>
        <v>0</v>
      </c>
      <c r="S119" s="107">
        <f>+'[1]C social'!C121</f>
        <v>0</v>
      </c>
      <c r="T119" s="107">
        <f>+[1]Trasp!C121</f>
        <v>0</v>
      </c>
      <c r="U119" s="107">
        <f>+'[1]Agua P'!C121</f>
        <v>0</v>
      </c>
      <c r="W119" s="107">
        <f>+'[1]Gastos R33'!C122</f>
        <v>0</v>
      </c>
      <c r="Z119" s="107">
        <f t="shared" si="4"/>
        <v>0</v>
      </c>
    </row>
    <row r="120" spans="1:27" x14ac:dyDescent="0.2">
      <c r="A120">
        <v>115</v>
      </c>
      <c r="B120" s="6">
        <v>2</v>
      </c>
      <c r="C120" s="16">
        <v>2360</v>
      </c>
      <c r="D120" s="17" t="s">
        <v>123</v>
      </c>
      <c r="E120" s="24">
        <f>+E121</f>
        <v>0</v>
      </c>
      <c r="F120" s="25"/>
      <c r="G120"/>
      <c r="N120" s="112">
        <f t="shared" si="3"/>
        <v>0</v>
      </c>
      <c r="O120" s="114" t="s">
        <v>1296</v>
      </c>
      <c r="P120" s="112">
        <f>+[1]Adm!C122</f>
        <v>0</v>
      </c>
      <c r="Q120" s="112">
        <f>+[1]PresMpal!C122</f>
        <v>0</v>
      </c>
      <c r="R120" s="112">
        <f>+'[1]Pro civil'!C122</f>
        <v>0</v>
      </c>
      <c r="S120" s="112">
        <f>+'[1]C social'!C122</f>
        <v>0</v>
      </c>
      <c r="T120" s="112">
        <f>+[1]Trasp!C122</f>
        <v>0</v>
      </c>
      <c r="U120" s="112">
        <f>+'[1]Agua P'!C122</f>
        <v>0</v>
      </c>
      <c r="V120"/>
      <c r="W120" s="112">
        <f>+'[1]Gastos R33'!C123</f>
        <v>0</v>
      </c>
      <c r="X120" s="104"/>
      <c r="Y120" s="104"/>
      <c r="Z120" s="112">
        <f t="shared" si="4"/>
        <v>0</v>
      </c>
      <c r="AA120" s="104"/>
    </row>
    <row r="121" spans="1:27" x14ac:dyDescent="0.2">
      <c r="A121">
        <v>116</v>
      </c>
      <c r="B121" s="6" t="s">
        <v>682</v>
      </c>
      <c r="C121" s="18">
        <v>2361</v>
      </c>
      <c r="D121" s="19" t="s">
        <v>124</v>
      </c>
      <c r="E121" s="27">
        <f>SUMIF($O$9:$O$690,C121,$N$9:$N$690)</f>
        <v>0</v>
      </c>
      <c r="F121" s="25"/>
      <c r="G121"/>
      <c r="N121" s="112">
        <f t="shared" si="3"/>
        <v>100000</v>
      </c>
      <c r="O121" s="114" t="s">
        <v>1297</v>
      </c>
      <c r="P121" s="107">
        <f>+[1]Adm!C123</f>
        <v>100000</v>
      </c>
      <c r="Q121" s="107">
        <f>+[1]PresMpal!C123</f>
        <v>0</v>
      </c>
      <c r="R121" s="107">
        <f>+'[1]Pro civil'!C123</f>
        <v>0</v>
      </c>
      <c r="S121" s="107">
        <f>+'[1]C social'!C123</f>
        <v>0</v>
      </c>
      <c r="T121" s="107">
        <f>+[1]Trasp!C123</f>
        <v>0</v>
      </c>
      <c r="U121" s="107">
        <f>+'[1]Agua P'!C123</f>
        <v>0</v>
      </c>
      <c r="W121" s="107">
        <f>+'[1]Gastos R33'!C124</f>
        <v>0</v>
      </c>
      <c r="Z121" s="107">
        <f t="shared" si="4"/>
        <v>100000</v>
      </c>
    </row>
    <row r="122" spans="1:27" x14ac:dyDescent="0.2">
      <c r="A122">
        <v>117</v>
      </c>
      <c r="B122" s="6">
        <v>2</v>
      </c>
      <c r="C122" s="16">
        <v>2370</v>
      </c>
      <c r="D122" s="17" t="s">
        <v>125</v>
      </c>
      <c r="E122" s="24">
        <f>+E123</f>
        <v>0</v>
      </c>
      <c r="F122" s="25"/>
      <c r="G122"/>
      <c r="N122" s="112">
        <f t="shared" si="3"/>
        <v>0</v>
      </c>
      <c r="O122" s="114" t="s">
        <v>1298</v>
      </c>
      <c r="P122" s="112">
        <f>+[1]Adm!C124</f>
        <v>0</v>
      </c>
      <c r="Q122" s="112">
        <f>+[1]PresMpal!C124</f>
        <v>0</v>
      </c>
      <c r="R122" s="112">
        <f>+'[1]Pro civil'!C124</f>
        <v>0</v>
      </c>
      <c r="S122" s="112">
        <f>+'[1]C social'!C124</f>
        <v>0</v>
      </c>
      <c r="T122" s="112">
        <f>+[1]Trasp!C124</f>
        <v>0</v>
      </c>
      <c r="U122" s="112">
        <f>+'[1]Agua P'!C124</f>
        <v>0</v>
      </c>
      <c r="V122"/>
      <c r="W122" s="112">
        <f>+'[1]Gastos R33'!C125</f>
        <v>0</v>
      </c>
      <c r="X122" s="104"/>
      <c r="Y122" s="104"/>
      <c r="Z122" s="112">
        <f t="shared" si="4"/>
        <v>0</v>
      </c>
      <c r="AA122" s="104"/>
    </row>
    <row r="123" spans="1:27" x14ac:dyDescent="0.2">
      <c r="A123">
        <v>118</v>
      </c>
      <c r="B123" s="6" t="s">
        <v>682</v>
      </c>
      <c r="C123" s="18">
        <v>2371</v>
      </c>
      <c r="D123" s="19" t="s">
        <v>126</v>
      </c>
      <c r="E123" s="27">
        <f>SUMIF($O$9:$O$690,C123,$N$9:$N$690)</f>
        <v>0</v>
      </c>
      <c r="F123" s="25"/>
      <c r="G123"/>
      <c r="N123" s="112">
        <f t="shared" si="3"/>
        <v>0</v>
      </c>
      <c r="O123" s="114" t="s">
        <v>1299</v>
      </c>
      <c r="P123" s="107">
        <f>+[1]Adm!C125</f>
        <v>0</v>
      </c>
      <c r="Q123" s="107">
        <f>+[1]PresMpal!C125</f>
        <v>0</v>
      </c>
      <c r="R123" s="107">
        <f>+'[1]Pro civil'!C125</f>
        <v>0</v>
      </c>
      <c r="S123" s="107">
        <f>+'[1]C social'!C125</f>
        <v>0</v>
      </c>
      <c r="T123" s="107">
        <f>+[1]Trasp!C125</f>
        <v>0</v>
      </c>
      <c r="U123" s="107">
        <f>+'[1]Agua P'!C125</f>
        <v>0</v>
      </c>
      <c r="W123" s="107">
        <f>+'[1]Gastos R33'!C126</f>
        <v>0</v>
      </c>
      <c r="Z123" s="107">
        <f t="shared" si="4"/>
        <v>0</v>
      </c>
    </row>
    <row r="124" spans="1:27" x14ac:dyDescent="0.2">
      <c r="A124">
        <v>119</v>
      </c>
      <c r="B124" s="6">
        <v>2</v>
      </c>
      <c r="C124" s="16">
        <v>2380</v>
      </c>
      <c r="D124" s="17" t="s">
        <v>127</v>
      </c>
      <c r="E124" s="24">
        <f>+E125</f>
        <v>0</v>
      </c>
      <c r="F124" s="25"/>
      <c r="G124"/>
      <c r="N124" s="112">
        <f t="shared" si="3"/>
        <v>0</v>
      </c>
      <c r="O124" s="114" t="s">
        <v>1300</v>
      </c>
      <c r="P124" s="112">
        <f>+[1]Adm!C126</f>
        <v>0</v>
      </c>
      <c r="Q124" s="112">
        <f>+[1]PresMpal!C126</f>
        <v>0</v>
      </c>
      <c r="R124" s="112">
        <f>+'[1]Pro civil'!C126</f>
        <v>0</v>
      </c>
      <c r="S124" s="112">
        <f>+'[1]C social'!C126</f>
        <v>0</v>
      </c>
      <c r="T124" s="112">
        <f>+[1]Trasp!C126</f>
        <v>0</v>
      </c>
      <c r="U124" s="112">
        <f>+'[1]Agua P'!C126</f>
        <v>0</v>
      </c>
      <c r="V124"/>
      <c r="W124" s="112">
        <f>+'[1]Gastos R33'!C127</f>
        <v>0</v>
      </c>
      <c r="X124" s="104"/>
      <c r="Y124" s="104"/>
      <c r="Z124" s="112">
        <f t="shared" si="4"/>
        <v>0</v>
      </c>
      <c r="AA124" s="104"/>
    </row>
    <row r="125" spans="1:27" x14ac:dyDescent="0.2">
      <c r="A125">
        <v>120</v>
      </c>
      <c r="B125" s="6" t="s">
        <v>682</v>
      </c>
      <c r="C125" s="18">
        <v>2381</v>
      </c>
      <c r="D125" s="19" t="s">
        <v>128</v>
      </c>
      <c r="E125" s="27">
        <f>SUMIF($O$9:$O$690,C125,$N$9:$N$690)</f>
        <v>0</v>
      </c>
      <c r="F125" s="25"/>
      <c r="G125"/>
      <c r="N125" s="112">
        <f t="shared" si="3"/>
        <v>0</v>
      </c>
      <c r="O125" s="114" t="s">
        <v>1301</v>
      </c>
      <c r="P125" s="107">
        <f>+[1]Adm!C127</f>
        <v>0</v>
      </c>
      <c r="Q125" s="107">
        <f>+[1]PresMpal!C127</f>
        <v>0</v>
      </c>
      <c r="R125" s="107">
        <f>+'[1]Pro civil'!C127</f>
        <v>0</v>
      </c>
      <c r="S125" s="107">
        <f>+'[1]C social'!C127</f>
        <v>0</v>
      </c>
      <c r="T125" s="107">
        <f>+[1]Trasp!C127</f>
        <v>0</v>
      </c>
      <c r="U125" s="107">
        <f>+'[1]Agua P'!C127</f>
        <v>0</v>
      </c>
      <c r="W125" s="107">
        <f>+'[1]Gastos R33'!C128</f>
        <v>0</v>
      </c>
      <c r="Z125" s="107">
        <f t="shared" si="4"/>
        <v>0</v>
      </c>
    </row>
    <row r="126" spans="1:27" x14ac:dyDescent="0.2">
      <c r="A126">
        <v>121</v>
      </c>
      <c r="B126" s="6">
        <v>2</v>
      </c>
      <c r="C126" s="16">
        <v>2390</v>
      </c>
      <c r="D126" s="17" t="s">
        <v>129</v>
      </c>
      <c r="E126" s="24">
        <f>+E127</f>
        <v>0</v>
      </c>
      <c r="F126" s="25"/>
      <c r="G126"/>
      <c r="N126" s="112">
        <f t="shared" si="3"/>
        <v>0</v>
      </c>
      <c r="O126" s="114" t="s">
        <v>1302</v>
      </c>
      <c r="P126" s="112">
        <f>+[1]Adm!C128</f>
        <v>0</v>
      </c>
      <c r="Q126" s="112">
        <f>+[1]PresMpal!C128</f>
        <v>0</v>
      </c>
      <c r="R126" s="112">
        <f>+'[1]Pro civil'!C128</f>
        <v>0</v>
      </c>
      <c r="S126" s="112">
        <f>+'[1]C social'!C128</f>
        <v>0</v>
      </c>
      <c r="T126" s="112">
        <f>+[1]Trasp!C128</f>
        <v>0</v>
      </c>
      <c r="U126" s="112">
        <f>+'[1]Agua P'!C128</f>
        <v>0</v>
      </c>
      <c r="V126"/>
      <c r="W126" s="112">
        <f>+'[1]Gastos R33'!C129</f>
        <v>0</v>
      </c>
      <c r="X126" s="104"/>
      <c r="Y126" s="104"/>
      <c r="Z126" s="112">
        <f t="shared" si="4"/>
        <v>0</v>
      </c>
      <c r="AA126" s="104"/>
    </row>
    <row r="127" spans="1:27" x14ac:dyDescent="0.2">
      <c r="A127">
        <v>122</v>
      </c>
      <c r="B127" s="6" t="s">
        <v>682</v>
      </c>
      <c r="C127" s="18">
        <v>2391</v>
      </c>
      <c r="D127" s="19" t="s">
        <v>130</v>
      </c>
      <c r="E127" s="27">
        <f>SUMIF($O$9:$O$690,C127,$N$9:$N$690)</f>
        <v>0</v>
      </c>
      <c r="F127" s="25"/>
      <c r="G127"/>
      <c r="N127" s="112">
        <f t="shared" si="3"/>
        <v>0</v>
      </c>
      <c r="O127" s="114" t="s">
        <v>1303</v>
      </c>
      <c r="P127" s="107">
        <f>+[1]Adm!C129</f>
        <v>0</v>
      </c>
      <c r="Q127" s="107">
        <f>+[1]PresMpal!C129</f>
        <v>0</v>
      </c>
      <c r="R127" s="107">
        <f>+'[1]Pro civil'!C129</f>
        <v>0</v>
      </c>
      <c r="S127" s="107">
        <f>+'[1]C social'!C129</f>
        <v>0</v>
      </c>
      <c r="T127" s="107">
        <f>+[1]Trasp!C129</f>
        <v>0</v>
      </c>
      <c r="U127" s="107">
        <f>+'[1]Agua P'!C129</f>
        <v>0</v>
      </c>
      <c r="W127" s="107">
        <f>+'[1]Gastos R33'!C130</f>
        <v>0</v>
      </c>
      <c r="Z127" s="107">
        <f t="shared" si="4"/>
        <v>0</v>
      </c>
    </row>
    <row r="128" spans="1:27" x14ac:dyDescent="0.2">
      <c r="A128">
        <v>123</v>
      </c>
      <c r="B128" s="6">
        <v>3</v>
      </c>
      <c r="C128" s="14">
        <v>2400</v>
      </c>
      <c r="D128" s="15" t="s">
        <v>131</v>
      </c>
      <c r="E128" s="26">
        <f>+E129+E131+E133+E135+E137+E139+E141+E143+E145</f>
        <v>150000</v>
      </c>
      <c r="F128" s="25"/>
      <c r="G128"/>
      <c r="N128" s="112">
        <f t="shared" si="3"/>
        <v>0</v>
      </c>
      <c r="O128" s="113" t="s">
        <v>1304</v>
      </c>
      <c r="P128" s="112">
        <f>+[1]Adm!C130</f>
        <v>0</v>
      </c>
      <c r="Q128" s="112">
        <f>+[1]PresMpal!C130</f>
        <v>0</v>
      </c>
      <c r="R128" s="112">
        <f>+'[1]Pro civil'!C130</f>
        <v>0</v>
      </c>
      <c r="S128" s="112">
        <f>+'[1]C social'!C130</f>
        <v>0</v>
      </c>
      <c r="T128" s="112">
        <f>+[1]Trasp!C130</f>
        <v>0</v>
      </c>
      <c r="U128" s="112">
        <f>+'[1]Agua P'!C130</f>
        <v>0</v>
      </c>
      <c r="V128"/>
      <c r="W128" s="112">
        <f>+'[1]Gastos R33'!C131</f>
        <v>0</v>
      </c>
      <c r="X128" s="104"/>
      <c r="Y128" s="104"/>
      <c r="Z128" s="112">
        <f t="shared" si="4"/>
        <v>0</v>
      </c>
      <c r="AA128" s="104"/>
    </row>
    <row r="129" spans="1:27" x14ac:dyDescent="0.2">
      <c r="A129">
        <v>124</v>
      </c>
      <c r="B129" s="6">
        <v>2</v>
      </c>
      <c r="C129" s="16">
        <v>2410</v>
      </c>
      <c r="D129" s="17" t="s">
        <v>132</v>
      </c>
      <c r="E129" s="24">
        <f>+E130</f>
        <v>0</v>
      </c>
      <c r="F129" s="25"/>
      <c r="G129"/>
      <c r="N129" s="112">
        <f t="shared" si="3"/>
        <v>0</v>
      </c>
      <c r="O129" s="114" t="s">
        <v>1305</v>
      </c>
      <c r="P129" s="112">
        <f>+[1]Adm!C131</f>
        <v>0</v>
      </c>
      <c r="Q129" s="112">
        <f>+[1]PresMpal!C131</f>
        <v>0</v>
      </c>
      <c r="R129" s="112">
        <f>+'[1]Pro civil'!C131</f>
        <v>0</v>
      </c>
      <c r="S129" s="112">
        <f>+'[1]C social'!C131</f>
        <v>0</v>
      </c>
      <c r="T129" s="112">
        <f>+[1]Trasp!C131</f>
        <v>0</v>
      </c>
      <c r="U129" s="112">
        <f>+'[1]Agua P'!C131</f>
        <v>0</v>
      </c>
      <c r="V129"/>
      <c r="W129" s="112">
        <f>+'[1]Gastos R33'!C132</f>
        <v>0</v>
      </c>
      <c r="X129" s="104"/>
      <c r="Y129" s="104"/>
      <c r="Z129" s="112">
        <f t="shared" si="4"/>
        <v>0</v>
      </c>
      <c r="AA129" s="104"/>
    </row>
    <row r="130" spans="1:27" x14ac:dyDescent="0.2">
      <c r="A130">
        <v>125</v>
      </c>
      <c r="B130" s="6" t="s">
        <v>682</v>
      </c>
      <c r="C130" s="18">
        <v>2411</v>
      </c>
      <c r="D130" s="19" t="s">
        <v>133</v>
      </c>
      <c r="E130" s="27">
        <f>SUMIF($O$9:$O$690,C130,$N$9:$N$690)</f>
        <v>0</v>
      </c>
      <c r="F130" s="25"/>
      <c r="G130"/>
      <c r="N130" s="112">
        <f t="shared" si="3"/>
        <v>0</v>
      </c>
      <c r="O130" s="114" t="s">
        <v>1306</v>
      </c>
      <c r="P130" s="107">
        <f>+[1]Adm!C132</f>
        <v>0</v>
      </c>
      <c r="Q130" s="107">
        <f>+[1]PresMpal!C132</f>
        <v>0</v>
      </c>
      <c r="R130" s="107">
        <f>+'[1]Pro civil'!C132</f>
        <v>0</v>
      </c>
      <c r="S130" s="107">
        <f>+'[1]C social'!C132</f>
        <v>0</v>
      </c>
      <c r="T130" s="107">
        <f>+[1]Trasp!C132</f>
        <v>0</v>
      </c>
      <c r="U130" s="107">
        <f>+'[1]Agua P'!C132</f>
        <v>0</v>
      </c>
      <c r="W130" s="107">
        <f>+'[1]Gastos R33'!C133</f>
        <v>0</v>
      </c>
      <c r="Z130" s="107">
        <f t="shared" si="4"/>
        <v>0</v>
      </c>
    </row>
    <row r="131" spans="1:27" x14ac:dyDescent="0.2">
      <c r="A131">
        <v>126</v>
      </c>
      <c r="B131" s="6">
        <v>2</v>
      </c>
      <c r="C131" s="16">
        <v>2420</v>
      </c>
      <c r="D131" s="17" t="s">
        <v>134</v>
      </c>
      <c r="E131" s="24">
        <f>+E132</f>
        <v>50000</v>
      </c>
      <c r="F131" s="25"/>
      <c r="G131"/>
      <c r="N131" s="112">
        <f t="shared" si="3"/>
        <v>0</v>
      </c>
      <c r="O131" s="114" t="s">
        <v>1307</v>
      </c>
      <c r="P131" s="112">
        <f>+[1]Adm!C133</f>
        <v>0</v>
      </c>
      <c r="Q131" s="112">
        <f>+[1]PresMpal!C133</f>
        <v>0</v>
      </c>
      <c r="R131" s="112">
        <f>+'[1]Pro civil'!C133</f>
        <v>0</v>
      </c>
      <c r="S131" s="112">
        <f>+'[1]C social'!C133</f>
        <v>0</v>
      </c>
      <c r="T131" s="112">
        <f>+[1]Trasp!C133</f>
        <v>0</v>
      </c>
      <c r="U131" s="112">
        <f>+'[1]Agua P'!C133</f>
        <v>0</v>
      </c>
      <c r="V131"/>
      <c r="W131" s="112">
        <f>+'[1]Gastos R33'!C134</f>
        <v>0</v>
      </c>
      <c r="X131" s="104"/>
      <c r="Y131" s="104"/>
      <c r="Z131" s="112">
        <f t="shared" si="4"/>
        <v>0</v>
      </c>
      <c r="AA131" s="104"/>
    </row>
    <row r="132" spans="1:27" x14ac:dyDescent="0.2">
      <c r="A132">
        <v>127</v>
      </c>
      <c r="B132" s="6" t="s">
        <v>682</v>
      </c>
      <c r="C132" s="18">
        <v>2421</v>
      </c>
      <c r="D132" s="19" t="s">
        <v>135</v>
      </c>
      <c r="E132" s="27">
        <f>SUMIF($O$9:$O$690,C132,$N$9:$N$690)</f>
        <v>50000</v>
      </c>
      <c r="F132" s="25"/>
      <c r="G132"/>
      <c r="N132" s="112">
        <f t="shared" si="3"/>
        <v>0</v>
      </c>
      <c r="O132" s="114" t="s">
        <v>1308</v>
      </c>
      <c r="P132" s="107">
        <f>+[1]Adm!C134</f>
        <v>0</v>
      </c>
      <c r="Q132" s="107">
        <f>+[1]PresMpal!C134</f>
        <v>0</v>
      </c>
      <c r="R132" s="107">
        <f>+'[1]Pro civil'!C134</f>
        <v>0</v>
      </c>
      <c r="S132" s="107">
        <f>+'[1]C social'!C134</f>
        <v>0</v>
      </c>
      <c r="T132" s="107">
        <f>+[1]Trasp!C134</f>
        <v>0</v>
      </c>
      <c r="U132" s="107">
        <f>+'[1]Agua P'!C134</f>
        <v>0</v>
      </c>
      <c r="W132" s="107">
        <f>+'[1]Gastos R33'!C135</f>
        <v>0</v>
      </c>
      <c r="Z132" s="107">
        <f t="shared" si="4"/>
        <v>0</v>
      </c>
    </row>
    <row r="133" spans="1:27" x14ac:dyDescent="0.2">
      <c r="A133">
        <v>128</v>
      </c>
      <c r="B133" s="6">
        <v>2</v>
      </c>
      <c r="C133" s="16">
        <v>2430</v>
      </c>
      <c r="D133" s="17" t="s">
        <v>136</v>
      </c>
      <c r="E133" s="24">
        <f>+E134</f>
        <v>0</v>
      </c>
      <c r="F133" s="25"/>
      <c r="G133"/>
      <c r="N133" s="112">
        <f t="shared" si="3"/>
        <v>0</v>
      </c>
      <c r="O133" s="114" t="s">
        <v>1309</v>
      </c>
      <c r="P133" s="112">
        <f>+[1]Adm!C135</f>
        <v>0</v>
      </c>
      <c r="Q133" s="112">
        <f>+[1]PresMpal!C135</f>
        <v>0</v>
      </c>
      <c r="R133" s="112">
        <f>+'[1]Pro civil'!C135</f>
        <v>0</v>
      </c>
      <c r="S133" s="112">
        <f>+'[1]C social'!C135</f>
        <v>0</v>
      </c>
      <c r="T133" s="112">
        <f>+[1]Trasp!C135</f>
        <v>0</v>
      </c>
      <c r="U133" s="112">
        <f>+'[1]Agua P'!C135</f>
        <v>0</v>
      </c>
      <c r="V133"/>
      <c r="W133" s="112">
        <f>+'[1]Gastos R33'!C136</f>
        <v>0</v>
      </c>
      <c r="X133" s="104"/>
      <c r="Y133" s="104"/>
      <c r="Z133" s="112">
        <f t="shared" si="4"/>
        <v>0</v>
      </c>
      <c r="AA133" s="104"/>
    </row>
    <row r="134" spans="1:27" x14ac:dyDescent="0.2">
      <c r="A134">
        <v>129</v>
      </c>
      <c r="B134" s="6" t="s">
        <v>682</v>
      </c>
      <c r="C134" s="18">
        <v>2431</v>
      </c>
      <c r="D134" s="19" t="s">
        <v>137</v>
      </c>
      <c r="E134" s="27">
        <f>SUMIF($O$9:$O$690,C134,$N$9:$N$690)</f>
        <v>0</v>
      </c>
      <c r="F134" s="25"/>
      <c r="G134"/>
      <c r="N134" s="112">
        <f t="shared" si="3"/>
        <v>0</v>
      </c>
      <c r="O134" s="114" t="s">
        <v>1310</v>
      </c>
      <c r="P134" s="107">
        <f>+[1]Adm!C136</f>
        <v>0</v>
      </c>
      <c r="Q134" s="107">
        <f>+[1]PresMpal!C136</f>
        <v>0</v>
      </c>
      <c r="R134" s="107">
        <f>+'[1]Pro civil'!C136</f>
        <v>0</v>
      </c>
      <c r="S134" s="107">
        <f>+'[1]C social'!C136</f>
        <v>0</v>
      </c>
      <c r="T134" s="107">
        <f>+[1]Trasp!C136</f>
        <v>0</v>
      </c>
      <c r="U134" s="107">
        <f>+'[1]Agua P'!C136</f>
        <v>0</v>
      </c>
      <c r="W134" s="107">
        <f>+'[1]Gastos R33'!C137</f>
        <v>0</v>
      </c>
      <c r="Z134" s="107">
        <f t="shared" si="4"/>
        <v>0</v>
      </c>
    </row>
    <row r="135" spans="1:27" x14ac:dyDescent="0.2">
      <c r="A135">
        <v>130</v>
      </c>
      <c r="B135" s="6">
        <v>2</v>
      </c>
      <c r="C135" s="16">
        <v>2440</v>
      </c>
      <c r="D135" s="17" t="s">
        <v>138</v>
      </c>
      <c r="E135" s="24">
        <f>+E136</f>
        <v>0</v>
      </c>
      <c r="F135" s="25"/>
      <c r="G135"/>
      <c r="N135" s="112">
        <f t="shared" ref="N135:N198" si="5">SUM(P135:Y135)</f>
        <v>0</v>
      </c>
      <c r="O135" s="114" t="s">
        <v>1311</v>
      </c>
      <c r="P135" s="112">
        <f>+[1]Adm!C137</f>
        <v>0</v>
      </c>
      <c r="Q135" s="112">
        <f>+[1]PresMpal!C137</f>
        <v>0</v>
      </c>
      <c r="R135" s="112">
        <f>+'[1]Pro civil'!C137</f>
        <v>0</v>
      </c>
      <c r="S135" s="112">
        <f>+'[1]C social'!C137</f>
        <v>0</v>
      </c>
      <c r="T135" s="112">
        <f>+[1]Trasp!C137</f>
        <v>0</v>
      </c>
      <c r="U135" s="112">
        <f>+'[1]Agua P'!C137</f>
        <v>0</v>
      </c>
      <c r="V135"/>
      <c r="W135" s="112">
        <f>+'[1]Gastos R33'!C138</f>
        <v>0</v>
      </c>
      <c r="X135" s="104"/>
      <c r="Y135" s="104"/>
      <c r="Z135" s="112">
        <f t="shared" si="4"/>
        <v>0</v>
      </c>
      <c r="AA135" s="104"/>
    </row>
    <row r="136" spans="1:27" x14ac:dyDescent="0.2">
      <c r="A136">
        <v>131</v>
      </c>
      <c r="B136" s="6" t="s">
        <v>682</v>
      </c>
      <c r="C136" s="18">
        <v>2441</v>
      </c>
      <c r="D136" s="19" t="s">
        <v>139</v>
      </c>
      <c r="E136" s="27">
        <f>SUMIF($O$9:$O$690,C136,$N$9:$N$690)</f>
        <v>0</v>
      </c>
      <c r="F136" s="25"/>
      <c r="G136"/>
      <c r="N136" s="112">
        <f t="shared" si="5"/>
        <v>0</v>
      </c>
      <c r="O136" s="114" t="s">
        <v>1312</v>
      </c>
      <c r="P136" s="107">
        <f>+[1]Adm!C138</f>
        <v>0</v>
      </c>
      <c r="Q136" s="107">
        <f>+[1]PresMpal!C138</f>
        <v>0</v>
      </c>
      <c r="R136" s="107">
        <f>+'[1]Pro civil'!C138</f>
        <v>0</v>
      </c>
      <c r="S136" s="107">
        <f>+'[1]C social'!C138</f>
        <v>0</v>
      </c>
      <c r="T136" s="107">
        <f>+[1]Trasp!C138</f>
        <v>0</v>
      </c>
      <c r="U136" s="107">
        <f>+'[1]Agua P'!C138</f>
        <v>0</v>
      </c>
      <c r="W136" s="107">
        <f>+'[1]Gastos R33'!C139</f>
        <v>0</v>
      </c>
      <c r="Z136" s="107">
        <f t="shared" si="4"/>
        <v>0</v>
      </c>
    </row>
    <row r="137" spans="1:27" x14ac:dyDescent="0.2">
      <c r="A137">
        <v>132</v>
      </c>
      <c r="B137" s="6">
        <v>2</v>
      </c>
      <c r="C137" s="16">
        <v>2450</v>
      </c>
      <c r="D137" s="17" t="s">
        <v>140</v>
      </c>
      <c r="E137" s="24">
        <f>+E138</f>
        <v>0</v>
      </c>
      <c r="F137" s="25"/>
      <c r="G137"/>
      <c r="N137" s="112">
        <f t="shared" si="5"/>
        <v>0</v>
      </c>
      <c r="O137" s="114" t="s">
        <v>1313</v>
      </c>
      <c r="P137" s="112">
        <f>+[1]Adm!C139</f>
        <v>0</v>
      </c>
      <c r="Q137" s="112">
        <f>+[1]PresMpal!C139</f>
        <v>0</v>
      </c>
      <c r="R137" s="112">
        <f>+'[1]Pro civil'!C139</f>
        <v>0</v>
      </c>
      <c r="S137" s="112">
        <f>+'[1]C social'!C139</f>
        <v>0</v>
      </c>
      <c r="T137" s="112">
        <f>+[1]Trasp!C139</f>
        <v>0</v>
      </c>
      <c r="U137" s="112">
        <f>+'[1]Agua P'!C139</f>
        <v>0</v>
      </c>
      <c r="V137"/>
      <c r="W137" s="112">
        <f>+'[1]Gastos R33'!C140</f>
        <v>0</v>
      </c>
      <c r="X137" s="104"/>
      <c r="Y137" s="104"/>
      <c r="Z137" s="112">
        <f t="shared" si="4"/>
        <v>0</v>
      </c>
      <c r="AA137" s="104"/>
    </row>
    <row r="138" spans="1:27" x14ac:dyDescent="0.2">
      <c r="A138">
        <v>133</v>
      </c>
      <c r="B138" s="6" t="s">
        <v>682</v>
      </c>
      <c r="C138" s="18">
        <v>2451</v>
      </c>
      <c r="D138" s="19" t="s">
        <v>141</v>
      </c>
      <c r="E138" s="27">
        <f>SUMIF($O$9:$O$690,C138,$N$9:$N$690)</f>
        <v>0</v>
      </c>
      <c r="F138" s="25"/>
      <c r="G138"/>
      <c r="N138" s="112">
        <f t="shared" si="5"/>
        <v>0</v>
      </c>
      <c r="O138" s="114" t="s">
        <v>1314</v>
      </c>
      <c r="P138" s="107">
        <f>+[1]Adm!C140</f>
        <v>0</v>
      </c>
      <c r="Q138" s="107">
        <f>+[1]PresMpal!C140</f>
        <v>0</v>
      </c>
      <c r="R138" s="107">
        <f>+'[1]Pro civil'!C140</f>
        <v>0</v>
      </c>
      <c r="S138" s="107">
        <f>+'[1]C social'!C140</f>
        <v>0</v>
      </c>
      <c r="T138" s="107">
        <f>+[1]Trasp!C140</f>
        <v>0</v>
      </c>
      <c r="U138" s="107">
        <f>+'[1]Agua P'!C140</f>
        <v>0</v>
      </c>
      <c r="W138" s="107">
        <f>+'[1]Gastos R33'!C141</f>
        <v>0</v>
      </c>
      <c r="Z138" s="107">
        <f t="shared" si="4"/>
        <v>0</v>
      </c>
    </row>
    <row r="139" spans="1:27" x14ac:dyDescent="0.2">
      <c r="A139">
        <v>134</v>
      </c>
      <c r="B139" s="6">
        <v>2</v>
      </c>
      <c r="C139" s="16">
        <v>2460</v>
      </c>
      <c r="D139" s="17" t="s">
        <v>142</v>
      </c>
      <c r="E139" s="24">
        <f>+E140</f>
        <v>100000</v>
      </c>
      <c r="F139" s="25"/>
      <c r="G139"/>
      <c r="N139" s="112">
        <f t="shared" si="5"/>
        <v>0</v>
      </c>
      <c r="O139" s="114" t="s">
        <v>1315</v>
      </c>
      <c r="P139" s="112">
        <f>+[1]Adm!C141</f>
        <v>0</v>
      </c>
      <c r="Q139" s="112">
        <f>+[1]PresMpal!C141</f>
        <v>0</v>
      </c>
      <c r="R139" s="112">
        <f>+'[1]Pro civil'!C141</f>
        <v>0</v>
      </c>
      <c r="S139" s="112">
        <f>+'[1]C social'!C141</f>
        <v>0</v>
      </c>
      <c r="T139" s="112">
        <f>+[1]Trasp!C141</f>
        <v>0</v>
      </c>
      <c r="U139" s="112">
        <f>+'[1]Agua P'!C141</f>
        <v>0</v>
      </c>
      <c r="V139"/>
      <c r="W139" s="112">
        <f>+'[1]Gastos R33'!C142</f>
        <v>0</v>
      </c>
      <c r="X139" s="104"/>
      <c r="Y139" s="104"/>
      <c r="Z139" s="112">
        <f t="shared" si="4"/>
        <v>0</v>
      </c>
      <c r="AA139" s="104"/>
    </row>
    <row r="140" spans="1:27" x14ac:dyDescent="0.2">
      <c r="A140">
        <v>135</v>
      </c>
      <c r="B140" s="6" t="s">
        <v>682</v>
      </c>
      <c r="C140" s="18">
        <v>2461</v>
      </c>
      <c r="D140" s="19" t="s">
        <v>143</v>
      </c>
      <c r="E140" s="27">
        <f>SUMIF($O$9:$O$690,C140,$N$9:$N$690)</f>
        <v>100000</v>
      </c>
      <c r="F140" s="25"/>
      <c r="G140"/>
      <c r="N140" s="112">
        <f t="shared" si="5"/>
        <v>0</v>
      </c>
      <c r="O140" s="114" t="s">
        <v>1316</v>
      </c>
      <c r="P140" s="107">
        <f>+[1]Adm!C142</f>
        <v>0</v>
      </c>
      <c r="Q140" s="107">
        <f>+[1]PresMpal!C142</f>
        <v>0</v>
      </c>
      <c r="R140" s="107">
        <f>+'[1]Pro civil'!C142</f>
        <v>0</v>
      </c>
      <c r="S140" s="107">
        <f>+'[1]C social'!C142</f>
        <v>0</v>
      </c>
      <c r="T140" s="107">
        <f>+[1]Trasp!C142</f>
        <v>0</v>
      </c>
      <c r="U140" s="107">
        <f>+'[1]Agua P'!C142</f>
        <v>0</v>
      </c>
      <c r="W140" s="107">
        <f>+'[1]Gastos R33'!C143</f>
        <v>0</v>
      </c>
      <c r="Z140" s="107">
        <f t="shared" si="4"/>
        <v>0</v>
      </c>
    </row>
    <row r="141" spans="1:27" x14ac:dyDescent="0.2">
      <c r="A141">
        <v>136</v>
      </c>
      <c r="B141" s="6">
        <v>2</v>
      </c>
      <c r="C141" s="16">
        <v>2470</v>
      </c>
      <c r="D141" s="17" t="s">
        <v>144</v>
      </c>
      <c r="E141" s="24">
        <f>+E142</f>
        <v>0</v>
      </c>
      <c r="F141" s="25"/>
      <c r="G141"/>
      <c r="N141" s="112">
        <f t="shared" si="5"/>
        <v>0</v>
      </c>
      <c r="O141" s="114" t="s">
        <v>1317</v>
      </c>
      <c r="P141" s="112">
        <f>+[1]Adm!C143</f>
        <v>0</v>
      </c>
      <c r="Q141" s="112">
        <f>+[1]PresMpal!C143</f>
        <v>0</v>
      </c>
      <c r="R141" s="112">
        <f>+'[1]Pro civil'!C143</f>
        <v>0</v>
      </c>
      <c r="S141" s="112">
        <f>+'[1]C social'!C143</f>
        <v>0</v>
      </c>
      <c r="T141" s="112">
        <f>+[1]Trasp!C143</f>
        <v>0</v>
      </c>
      <c r="U141" s="112">
        <f>+'[1]Agua P'!C143</f>
        <v>0</v>
      </c>
      <c r="V141"/>
      <c r="W141" s="112">
        <f>+'[1]Gastos R33'!C144</f>
        <v>0</v>
      </c>
      <c r="X141" s="104"/>
      <c r="Y141" s="104"/>
      <c r="Z141" s="112">
        <f t="shared" si="4"/>
        <v>0</v>
      </c>
      <c r="AA141" s="104"/>
    </row>
    <row r="142" spans="1:27" x14ac:dyDescent="0.2">
      <c r="A142">
        <v>137</v>
      </c>
      <c r="B142" s="6" t="s">
        <v>682</v>
      </c>
      <c r="C142" s="18">
        <v>2471</v>
      </c>
      <c r="D142" s="19" t="s">
        <v>145</v>
      </c>
      <c r="E142" s="27">
        <f>SUMIF($O$9:$O$690,C142,$N$9:$N$690)</f>
        <v>0</v>
      </c>
      <c r="F142" s="25"/>
      <c r="G142"/>
      <c r="N142" s="112">
        <f t="shared" si="5"/>
        <v>0</v>
      </c>
      <c r="O142" s="114" t="s">
        <v>1318</v>
      </c>
      <c r="P142" s="107">
        <f>+[1]Adm!C144</f>
        <v>0</v>
      </c>
      <c r="Q142" s="107">
        <f>+[1]PresMpal!C144</f>
        <v>0</v>
      </c>
      <c r="R142" s="107">
        <f>+'[1]Pro civil'!C144</f>
        <v>0</v>
      </c>
      <c r="S142" s="107">
        <f>+'[1]C social'!C144</f>
        <v>0</v>
      </c>
      <c r="T142" s="107">
        <f>+[1]Trasp!C144</f>
        <v>0</v>
      </c>
      <c r="U142" s="107">
        <f>+'[1]Agua P'!C144</f>
        <v>0</v>
      </c>
      <c r="W142" s="107">
        <f>+'[1]Gastos R33'!C145</f>
        <v>0</v>
      </c>
      <c r="Z142" s="107">
        <f t="shared" si="4"/>
        <v>0</v>
      </c>
    </row>
    <row r="143" spans="1:27" x14ac:dyDescent="0.2">
      <c r="A143">
        <v>138</v>
      </c>
      <c r="B143" s="6">
        <v>2</v>
      </c>
      <c r="C143" s="16">
        <v>2480</v>
      </c>
      <c r="D143" s="17" t="s">
        <v>146</v>
      </c>
      <c r="E143" s="24">
        <f>+E144</f>
        <v>0</v>
      </c>
      <c r="F143" s="25"/>
      <c r="G143"/>
      <c r="N143" s="112">
        <f t="shared" si="5"/>
        <v>0</v>
      </c>
      <c r="O143" s="114" t="s">
        <v>1319</v>
      </c>
      <c r="P143" s="112">
        <f>+[1]Adm!C145</f>
        <v>0</v>
      </c>
      <c r="Q143" s="112">
        <f>+[1]PresMpal!C145</f>
        <v>0</v>
      </c>
      <c r="R143" s="112">
        <f>+'[1]Pro civil'!C145</f>
        <v>0</v>
      </c>
      <c r="S143" s="112">
        <f>+'[1]C social'!C145</f>
        <v>0</v>
      </c>
      <c r="T143" s="112">
        <f>+[1]Trasp!C145</f>
        <v>0</v>
      </c>
      <c r="U143" s="112">
        <f>+'[1]Agua P'!C145</f>
        <v>0</v>
      </c>
      <c r="V143"/>
      <c r="W143" s="112">
        <f>+'[1]Gastos R33'!C146</f>
        <v>0</v>
      </c>
      <c r="X143" s="104"/>
      <c r="Y143" s="104"/>
      <c r="Z143" s="112">
        <f t="shared" si="4"/>
        <v>0</v>
      </c>
      <c r="AA143" s="104"/>
    </row>
    <row r="144" spans="1:27" x14ac:dyDescent="0.2">
      <c r="A144">
        <v>139</v>
      </c>
      <c r="B144" s="6" t="s">
        <v>682</v>
      </c>
      <c r="C144" s="18">
        <v>2481</v>
      </c>
      <c r="D144" s="19" t="s">
        <v>147</v>
      </c>
      <c r="E144" s="27">
        <f>SUMIF($O$9:$O$690,C144,$N$9:$N$690)</f>
        <v>0</v>
      </c>
      <c r="F144" s="25"/>
      <c r="G144"/>
      <c r="N144" s="112">
        <f t="shared" si="5"/>
        <v>0</v>
      </c>
      <c r="O144" s="113" t="s">
        <v>1320</v>
      </c>
      <c r="P144" s="107">
        <f>+[1]Adm!C146</f>
        <v>0</v>
      </c>
      <c r="Q144" s="107">
        <f>+[1]PresMpal!C146</f>
        <v>0</v>
      </c>
      <c r="R144" s="107">
        <f>+'[1]Pro civil'!C146</f>
        <v>0</v>
      </c>
      <c r="S144" s="107">
        <f>+'[1]C social'!C146</f>
        <v>0</v>
      </c>
      <c r="T144" s="107">
        <f>+[1]Trasp!C146</f>
        <v>0</v>
      </c>
      <c r="U144" s="107">
        <f>+'[1]Agua P'!C146</f>
        <v>0</v>
      </c>
      <c r="W144" s="107">
        <f>+'[1]Gastos R33'!C147</f>
        <v>0</v>
      </c>
      <c r="Z144" s="107">
        <f t="shared" si="4"/>
        <v>0</v>
      </c>
    </row>
    <row r="145" spans="1:27" x14ac:dyDescent="0.2">
      <c r="A145">
        <v>140</v>
      </c>
      <c r="B145" s="6">
        <v>2</v>
      </c>
      <c r="C145" s="16">
        <v>2490</v>
      </c>
      <c r="D145" s="17" t="s">
        <v>148</v>
      </c>
      <c r="E145" s="24">
        <f>+E146</f>
        <v>0</v>
      </c>
      <c r="F145" s="25"/>
      <c r="G145"/>
      <c r="N145" s="112">
        <f t="shared" si="5"/>
        <v>0</v>
      </c>
      <c r="O145" s="114" t="s">
        <v>1321</v>
      </c>
      <c r="P145" s="112">
        <f>+[1]Adm!C147</f>
        <v>0</v>
      </c>
      <c r="Q145" s="112">
        <f>+[1]PresMpal!C147</f>
        <v>0</v>
      </c>
      <c r="R145" s="112">
        <f>+'[1]Pro civil'!C147</f>
        <v>0</v>
      </c>
      <c r="S145" s="112">
        <f>+'[1]C social'!C147</f>
        <v>0</v>
      </c>
      <c r="T145" s="112">
        <f>+[1]Trasp!C147</f>
        <v>0</v>
      </c>
      <c r="U145" s="112">
        <f>+'[1]Agua P'!C147</f>
        <v>0</v>
      </c>
      <c r="V145"/>
      <c r="W145" s="112">
        <f>+'[1]Gastos R33'!C148</f>
        <v>0</v>
      </c>
      <c r="X145" s="104"/>
      <c r="Y145" s="104"/>
      <c r="Z145" s="112">
        <f t="shared" si="4"/>
        <v>0</v>
      </c>
      <c r="AA145" s="104"/>
    </row>
    <row r="146" spans="1:27" x14ac:dyDescent="0.2">
      <c r="A146">
        <v>141</v>
      </c>
      <c r="B146" s="6" t="s">
        <v>682</v>
      </c>
      <c r="C146" s="18">
        <v>2491</v>
      </c>
      <c r="D146" s="19" t="s">
        <v>149</v>
      </c>
      <c r="E146" s="27">
        <f>SUMIF($O$9:$O$690,C146,$N$9:$N$690)</f>
        <v>0</v>
      </c>
      <c r="F146" s="25"/>
      <c r="G146"/>
      <c r="N146" s="112">
        <f t="shared" si="5"/>
        <v>3127908.3</v>
      </c>
      <c r="O146" s="114" t="s">
        <v>1322</v>
      </c>
      <c r="P146" s="107">
        <f>+[1]Adm!C148</f>
        <v>1677908.3</v>
      </c>
      <c r="Q146" s="107">
        <f>+[1]PresMpal!C148</f>
        <v>0</v>
      </c>
      <c r="R146" s="107">
        <f>+'[1]Pro civil'!C148</f>
        <v>0</v>
      </c>
      <c r="S146" s="107">
        <f>+'[1]C social'!C148</f>
        <v>0</v>
      </c>
      <c r="T146" s="107">
        <f>+[1]Trasp!C148</f>
        <v>0</v>
      </c>
      <c r="U146" s="107">
        <f>+'[1]Agua P'!C148</f>
        <v>0</v>
      </c>
      <c r="W146" s="107">
        <f>+'[1]Gastos R33'!C149</f>
        <v>1450000</v>
      </c>
      <c r="Z146" s="107">
        <f t="shared" si="4"/>
        <v>1677908.3</v>
      </c>
    </row>
    <row r="147" spans="1:27" x14ac:dyDescent="0.2">
      <c r="A147">
        <v>142</v>
      </c>
      <c r="B147" s="6">
        <v>3</v>
      </c>
      <c r="C147" s="14">
        <v>2500</v>
      </c>
      <c r="D147" s="15" t="s">
        <v>628</v>
      </c>
      <c r="E147" s="26">
        <f>+E148+E150+E152+E155+E157+E159+E161</f>
        <v>0</v>
      </c>
      <c r="F147" s="28"/>
      <c r="G147"/>
      <c r="N147" s="112">
        <f t="shared" si="5"/>
        <v>0</v>
      </c>
      <c r="O147" s="114" t="s">
        <v>1323</v>
      </c>
      <c r="P147" s="112">
        <f>+[1]Adm!C149</f>
        <v>0</v>
      </c>
      <c r="Q147" s="112">
        <f>+[1]PresMpal!C149</f>
        <v>0</v>
      </c>
      <c r="R147" s="112">
        <f>+'[1]Pro civil'!C149</f>
        <v>0</v>
      </c>
      <c r="S147" s="112">
        <f>+'[1]C social'!C149</f>
        <v>0</v>
      </c>
      <c r="T147" s="112">
        <f>+[1]Trasp!C149</f>
        <v>0</v>
      </c>
      <c r="U147" s="112">
        <f>+'[1]Agua P'!C149</f>
        <v>0</v>
      </c>
      <c r="V147"/>
      <c r="W147" s="112">
        <f>+'[1]Gastos R33'!C150</f>
        <v>0</v>
      </c>
      <c r="X147" s="104"/>
      <c r="Y147" s="104"/>
      <c r="Z147" s="112">
        <f t="shared" si="4"/>
        <v>0</v>
      </c>
      <c r="AA147" s="104"/>
    </row>
    <row r="148" spans="1:27" x14ac:dyDescent="0.2">
      <c r="A148">
        <v>143</v>
      </c>
      <c r="B148" s="6">
        <v>2</v>
      </c>
      <c r="C148" s="16">
        <v>2510</v>
      </c>
      <c r="D148" s="17" t="s">
        <v>150</v>
      </c>
      <c r="E148" s="24">
        <f>+E149</f>
        <v>0</v>
      </c>
      <c r="F148" s="25"/>
      <c r="G148"/>
      <c r="N148" s="112">
        <f t="shared" si="5"/>
        <v>0</v>
      </c>
      <c r="O148" s="114" t="s">
        <v>1324</v>
      </c>
      <c r="P148" s="112">
        <f>+[1]Adm!C150</f>
        <v>0</v>
      </c>
      <c r="Q148" s="112">
        <f>+[1]PresMpal!C150</f>
        <v>0</v>
      </c>
      <c r="R148" s="112">
        <f>+'[1]Pro civil'!C150</f>
        <v>0</v>
      </c>
      <c r="S148" s="112">
        <f>+'[1]C social'!C150</f>
        <v>0</v>
      </c>
      <c r="T148" s="112">
        <f>+[1]Trasp!C150</f>
        <v>0</v>
      </c>
      <c r="U148" s="112">
        <f>+'[1]Agua P'!C150</f>
        <v>0</v>
      </c>
      <c r="V148"/>
      <c r="W148" s="112">
        <f>+'[1]Gastos R33'!C151</f>
        <v>0</v>
      </c>
      <c r="X148" s="104"/>
      <c r="Y148" s="104"/>
      <c r="Z148" s="112">
        <f t="shared" si="4"/>
        <v>0</v>
      </c>
      <c r="AA148" s="104"/>
    </row>
    <row r="149" spans="1:27" x14ac:dyDescent="0.2">
      <c r="A149">
        <v>144</v>
      </c>
      <c r="B149" s="6" t="s">
        <v>682</v>
      </c>
      <c r="C149" s="18">
        <v>2511</v>
      </c>
      <c r="D149" s="19" t="s">
        <v>151</v>
      </c>
      <c r="E149" s="27">
        <f>SUMIF($O$9:$O$690,C149,$N$9:$N$690)</f>
        <v>0</v>
      </c>
      <c r="F149" s="25"/>
      <c r="G149"/>
      <c r="N149" s="112">
        <f t="shared" si="5"/>
        <v>0</v>
      </c>
      <c r="O149" s="114" t="s">
        <v>1325</v>
      </c>
      <c r="P149" s="107">
        <f>+[1]Adm!C151</f>
        <v>0</v>
      </c>
      <c r="Q149" s="107">
        <f>+[1]PresMpal!C151</f>
        <v>0</v>
      </c>
      <c r="R149" s="107">
        <f>+'[1]Pro civil'!C151</f>
        <v>0</v>
      </c>
      <c r="S149" s="107">
        <f>+'[1]C social'!C151</f>
        <v>0</v>
      </c>
      <c r="T149" s="107">
        <f>+[1]Trasp!C151</f>
        <v>0</v>
      </c>
      <c r="U149" s="107">
        <f>+'[1]Agua P'!C151</f>
        <v>0</v>
      </c>
      <c r="W149" s="107">
        <f>+'[1]Gastos R33'!C152</f>
        <v>0</v>
      </c>
      <c r="Z149" s="107">
        <f t="shared" si="4"/>
        <v>0</v>
      </c>
    </row>
    <row r="150" spans="1:27" x14ac:dyDescent="0.2">
      <c r="A150">
        <v>145</v>
      </c>
      <c r="B150" s="6">
        <v>2</v>
      </c>
      <c r="C150" s="16">
        <v>2520</v>
      </c>
      <c r="D150" s="17" t="s">
        <v>152</v>
      </c>
      <c r="E150" s="24">
        <f>+E151</f>
        <v>0</v>
      </c>
      <c r="F150" s="25"/>
      <c r="G150"/>
      <c r="N150" s="112">
        <f t="shared" si="5"/>
        <v>0</v>
      </c>
      <c r="O150" s="113" t="s">
        <v>1326</v>
      </c>
      <c r="P150" s="112">
        <f>+[1]Adm!C152</f>
        <v>0</v>
      </c>
      <c r="Q150" s="112">
        <f>+[1]PresMpal!C152</f>
        <v>0</v>
      </c>
      <c r="R150" s="112">
        <f>+'[1]Pro civil'!C152</f>
        <v>0</v>
      </c>
      <c r="S150" s="112">
        <f>+'[1]C social'!C152</f>
        <v>0</v>
      </c>
      <c r="T150" s="112">
        <f>+[1]Trasp!C152</f>
        <v>0</v>
      </c>
      <c r="U150" s="112">
        <f>+'[1]Agua P'!C152</f>
        <v>0</v>
      </c>
      <c r="V150"/>
      <c r="W150" s="112">
        <f>+'[1]Gastos R33'!C153</f>
        <v>0</v>
      </c>
      <c r="X150" s="104"/>
      <c r="Y150" s="104"/>
      <c r="Z150" s="112">
        <f t="shared" si="4"/>
        <v>0</v>
      </c>
      <c r="AA150" s="104"/>
    </row>
    <row r="151" spans="1:27" x14ac:dyDescent="0.2">
      <c r="A151">
        <v>146</v>
      </c>
      <c r="B151" s="6" t="s">
        <v>682</v>
      </c>
      <c r="C151" s="18">
        <v>2521</v>
      </c>
      <c r="D151" s="19" t="s">
        <v>153</v>
      </c>
      <c r="E151" s="27">
        <f>SUMIF($O$9:$O$690,C151,$N$9:$N$690)</f>
        <v>0</v>
      </c>
      <c r="F151" s="25"/>
      <c r="G151"/>
      <c r="N151" s="112">
        <f t="shared" si="5"/>
        <v>0</v>
      </c>
      <c r="O151" s="114" t="s">
        <v>1327</v>
      </c>
      <c r="P151" s="107">
        <f>+[1]Adm!C153</f>
        <v>0</v>
      </c>
      <c r="Q151" s="107">
        <f>+[1]PresMpal!C153</f>
        <v>0</v>
      </c>
      <c r="R151" s="107">
        <f>+'[1]Pro civil'!C153</f>
        <v>0</v>
      </c>
      <c r="S151" s="107">
        <f>+'[1]C social'!C153</f>
        <v>0</v>
      </c>
      <c r="T151" s="107">
        <f>+[1]Trasp!C153</f>
        <v>0</v>
      </c>
      <c r="U151" s="107">
        <f>+'[1]Agua P'!C153</f>
        <v>0</v>
      </c>
      <c r="W151" s="107">
        <f>+'[1]Gastos R33'!C154</f>
        <v>0</v>
      </c>
      <c r="Z151" s="107">
        <f t="shared" si="4"/>
        <v>0</v>
      </c>
    </row>
    <row r="152" spans="1:27" x14ac:dyDescent="0.2">
      <c r="A152">
        <v>147</v>
      </c>
      <c r="B152" s="6">
        <v>2</v>
      </c>
      <c r="C152" s="16">
        <v>2530</v>
      </c>
      <c r="D152" s="17" t="s">
        <v>154</v>
      </c>
      <c r="E152" s="24">
        <f>+E153+E154</f>
        <v>0</v>
      </c>
      <c r="F152" s="25"/>
      <c r="G152"/>
      <c r="N152" s="112">
        <f t="shared" si="5"/>
        <v>400000</v>
      </c>
      <c r="O152" s="114" t="s">
        <v>1328</v>
      </c>
      <c r="P152" s="112">
        <f>+[1]Adm!C154</f>
        <v>100000</v>
      </c>
      <c r="Q152" s="112">
        <f>+[1]PresMpal!C154</f>
        <v>0</v>
      </c>
      <c r="R152" s="112">
        <f>+'[1]Pro civil'!C154</f>
        <v>0</v>
      </c>
      <c r="S152" s="112">
        <f>+'[1]C social'!C154</f>
        <v>0</v>
      </c>
      <c r="T152" s="112">
        <f>+[1]Trasp!C154</f>
        <v>0</v>
      </c>
      <c r="U152" s="112">
        <f>+'[1]Agua P'!C154</f>
        <v>0</v>
      </c>
      <c r="V152"/>
      <c r="W152" s="112">
        <f>+'[1]Gastos R33'!C155</f>
        <v>300000</v>
      </c>
      <c r="X152" s="104"/>
      <c r="Y152" s="104"/>
      <c r="Z152" s="112">
        <f t="shared" si="4"/>
        <v>100000</v>
      </c>
      <c r="AA152" s="104"/>
    </row>
    <row r="153" spans="1:27" x14ac:dyDescent="0.2">
      <c r="A153">
        <v>148</v>
      </c>
      <c r="B153" s="6" t="s">
        <v>682</v>
      </c>
      <c r="C153" s="18">
        <v>2531</v>
      </c>
      <c r="D153" s="19" t="s">
        <v>155</v>
      </c>
      <c r="E153" s="27">
        <f>SUMIF($O$9:$O$690,C153,$N$9:$N$690)</f>
        <v>0</v>
      </c>
      <c r="F153" s="25"/>
      <c r="G153"/>
      <c r="N153" s="112">
        <f t="shared" si="5"/>
        <v>0</v>
      </c>
      <c r="O153" s="114" t="s">
        <v>1329</v>
      </c>
      <c r="P153" s="107">
        <f>+[1]Adm!C155</f>
        <v>0</v>
      </c>
      <c r="Q153" s="107">
        <f>+[1]PresMpal!C155</f>
        <v>0</v>
      </c>
      <c r="R153" s="107">
        <f>+'[1]Pro civil'!C155</f>
        <v>0</v>
      </c>
      <c r="S153" s="107">
        <f>+'[1]C social'!C155</f>
        <v>0</v>
      </c>
      <c r="T153" s="107">
        <f>+[1]Trasp!C155</f>
        <v>0</v>
      </c>
      <c r="U153" s="107">
        <f>+'[1]Agua P'!C155</f>
        <v>0</v>
      </c>
      <c r="W153" s="107">
        <f>+'[1]Gastos R33'!C156</f>
        <v>0</v>
      </c>
      <c r="Z153" s="107">
        <f t="shared" si="4"/>
        <v>0</v>
      </c>
    </row>
    <row r="154" spans="1:27" x14ac:dyDescent="0.2">
      <c r="A154">
        <v>149</v>
      </c>
      <c r="B154" s="6">
        <v>1</v>
      </c>
      <c r="C154" s="18">
        <v>2532</v>
      </c>
      <c r="D154" s="19" t="s">
        <v>156</v>
      </c>
      <c r="E154" s="27">
        <f>SUMIF($O$9:$O$690,C154,$N$9:$N$690)</f>
        <v>0</v>
      </c>
      <c r="F154" s="25"/>
      <c r="G154"/>
      <c r="N154" s="112">
        <f t="shared" si="5"/>
        <v>0</v>
      </c>
      <c r="O154" s="114" t="s">
        <v>1330</v>
      </c>
      <c r="P154" s="107">
        <f>+[1]Adm!C156</f>
        <v>0</v>
      </c>
      <c r="Q154" s="107">
        <f>+[1]PresMpal!C156</f>
        <v>0</v>
      </c>
      <c r="R154" s="107">
        <f>+'[1]Pro civil'!C156</f>
        <v>0</v>
      </c>
      <c r="S154" s="107">
        <f>+'[1]C social'!C156</f>
        <v>0</v>
      </c>
      <c r="T154" s="107">
        <f>+[1]Trasp!C156</f>
        <v>0</v>
      </c>
      <c r="U154" s="107">
        <f>+'[1]Agua P'!C156</f>
        <v>0</v>
      </c>
      <c r="W154" s="107">
        <f>+'[1]Gastos R33'!C157</f>
        <v>0</v>
      </c>
      <c r="Z154" s="107">
        <f t="shared" si="4"/>
        <v>0</v>
      </c>
    </row>
    <row r="155" spans="1:27" x14ac:dyDescent="0.2">
      <c r="A155">
        <v>150</v>
      </c>
      <c r="B155" s="6">
        <v>2</v>
      </c>
      <c r="C155" s="16">
        <v>2540</v>
      </c>
      <c r="D155" s="17" t="s">
        <v>157</v>
      </c>
      <c r="E155" s="24">
        <f>+E156</f>
        <v>0</v>
      </c>
      <c r="F155" s="25"/>
      <c r="G155"/>
      <c r="N155" s="112">
        <f t="shared" si="5"/>
        <v>0</v>
      </c>
      <c r="O155" s="114" t="s">
        <v>1331</v>
      </c>
      <c r="P155" s="112">
        <f>+[1]Adm!C157</f>
        <v>0</v>
      </c>
      <c r="Q155" s="112">
        <f>+[1]PresMpal!C157</f>
        <v>0</v>
      </c>
      <c r="R155" s="112">
        <f>+'[1]Pro civil'!C157</f>
        <v>0</v>
      </c>
      <c r="S155" s="112">
        <f>+'[1]C social'!C157</f>
        <v>0</v>
      </c>
      <c r="T155" s="112">
        <f>+[1]Trasp!C157</f>
        <v>0</v>
      </c>
      <c r="U155" s="112">
        <f>+'[1]Agua P'!C157</f>
        <v>0</v>
      </c>
      <c r="V155"/>
      <c r="W155" s="112">
        <f>+'[1]Gastos R33'!C158</f>
        <v>0</v>
      </c>
      <c r="X155" s="104"/>
      <c r="Y155" s="104"/>
      <c r="Z155" s="112">
        <f t="shared" si="4"/>
        <v>0</v>
      </c>
      <c r="AA155" s="104"/>
    </row>
    <row r="156" spans="1:27" x14ac:dyDescent="0.2">
      <c r="A156">
        <v>151</v>
      </c>
      <c r="B156" s="6" t="s">
        <v>682</v>
      </c>
      <c r="C156" s="18">
        <v>2541</v>
      </c>
      <c r="D156" s="19" t="s">
        <v>158</v>
      </c>
      <c r="E156" s="27">
        <f>SUMIF($O$9:$O$690,C156,$N$9:$N$690)</f>
        <v>0</v>
      </c>
      <c r="F156" s="25"/>
      <c r="G156"/>
      <c r="N156" s="112">
        <f t="shared" si="5"/>
        <v>600000</v>
      </c>
      <c r="O156" s="114" t="s">
        <v>1332</v>
      </c>
      <c r="P156" s="107">
        <f>+[1]Adm!C158</f>
        <v>100000</v>
      </c>
      <c r="Q156" s="107">
        <f>+[1]PresMpal!C158</f>
        <v>0</v>
      </c>
      <c r="R156" s="107">
        <f>+'[1]Pro civil'!C158</f>
        <v>0</v>
      </c>
      <c r="S156" s="107">
        <f>+'[1]C social'!C158</f>
        <v>0</v>
      </c>
      <c r="T156" s="107">
        <f>+[1]Trasp!C158</f>
        <v>0</v>
      </c>
      <c r="U156" s="107">
        <f>+'[1]Agua P'!C158</f>
        <v>0</v>
      </c>
      <c r="W156" s="107">
        <f>+'[1]Gastos R33'!C159</f>
        <v>500000</v>
      </c>
      <c r="Z156" s="107">
        <f t="shared" si="4"/>
        <v>100000</v>
      </c>
    </row>
    <row r="157" spans="1:27" x14ac:dyDescent="0.2">
      <c r="A157">
        <v>152</v>
      </c>
      <c r="B157" s="6">
        <v>2</v>
      </c>
      <c r="C157" s="16">
        <v>2550</v>
      </c>
      <c r="D157" s="17" t="s">
        <v>629</v>
      </c>
      <c r="E157" s="24">
        <f>+E158</f>
        <v>0</v>
      </c>
      <c r="F157" s="25"/>
      <c r="G157"/>
      <c r="N157" s="112">
        <f t="shared" si="5"/>
        <v>0</v>
      </c>
      <c r="O157" s="114" t="s">
        <v>1333</v>
      </c>
      <c r="P157" s="112">
        <f>+[1]Adm!C159</f>
        <v>0</v>
      </c>
      <c r="Q157" s="112">
        <f>+[1]PresMpal!C159</f>
        <v>0</v>
      </c>
      <c r="R157" s="112">
        <f>+'[1]Pro civil'!C159</f>
        <v>0</v>
      </c>
      <c r="S157" s="112">
        <f>+'[1]C social'!C159</f>
        <v>0</v>
      </c>
      <c r="T157" s="112">
        <f>+[1]Trasp!C159</f>
        <v>0</v>
      </c>
      <c r="U157" s="112">
        <f>+'[1]Agua P'!C159</f>
        <v>0</v>
      </c>
      <c r="V157"/>
      <c r="W157" s="112">
        <f>+'[1]Gastos R33'!C160</f>
        <v>0</v>
      </c>
      <c r="X157" s="104"/>
      <c r="Y157" s="104"/>
      <c r="Z157" s="112">
        <f t="shared" si="4"/>
        <v>0</v>
      </c>
      <c r="AA157" s="104"/>
    </row>
    <row r="158" spans="1:27" x14ac:dyDescent="0.2">
      <c r="A158">
        <v>153</v>
      </c>
      <c r="B158" s="6" t="s">
        <v>682</v>
      </c>
      <c r="C158" s="18">
        <v>2551</v>
      </c>
      <c r="D158" s="19" t="s">
        <v>159</v>
      </c>
      <c r="E158" s="27">
        <f>SUMIF($O$9:$O$690,C158,$N$9:$N$690)</f>
        <v>0</v>
      </c>
      <c r="F158" s="25"/>
      <c r="G158"/>
      <c r="N158" s="112">
        <f t="shared" si="5"/>
        <v>0</v>
      </c>
      <c r="O158" s="114" t="s">
        <v>1334</v>
      </c>
      <c r="P158" s="107">
        <f>+[1]Adm!C160</f>
        <v>0</v>
      </c>
      <c r="Q158" s="107">
        <f>+[1]PresMpal!C160</f>
        <v>0</v>
      </c>
      <c r="R158" s="107">
        <f>+'[1]Pro civil'!C160</f>
        <v>0</v>
      </c>
      <c r="S158" s="107">
        <f>+'[1]C social'!C160</f>
        <v>0</v>
      </c>
      <c r="T158" s="107">
        <f>+[1]Trasp!C160</f>
        <v>0</v>
      </c>
      <c r="U158" s="107">
        <f>+'[1]Agua P'!C160</f>
        <v>0</v>
      </c>
      <c r="W158" s="107">
        <f>+'[1]Gastos R33'!C161</f>
        <v>0</v>
      </c>
      <c r="Z158" s="107">
        <f t="shared" si="4"/>
        <v>0</v>
      </c>
    </row>
    <row r="159" spans="1:27" x14ac:dyDescent="0.2">
      <c r="A159">
        <v>154</v>
      </c>
      <c r="B159" s="6">
        <v>2</v>
      </c>
      <c r="C159" s="16">
        <v>2560</v>
      </c>
      <c r="D159" s="17" t="s">
        <v>160</v>
      </c>
      <c r="E159" s="24">
        <f>+E160</f>
        <v>0</v>
      </c>
      <c r="F159" s="25"/>
      <c r="G159"/>
      <c r="N159" s="112">
        <f t="shared" si="5"/>
        <v>0</v>
      </c>
      <c r="O159" s="114" t="s">
        <v>1335</v>
      </c>
      <c r="P159" s="112">
        <f>+[1]Adm!C161</f>
        <v>0</v>
      </c>
      <c r="Q159" s="112">
        <f>+[1]PresMpal!C161</f>
        <v>0</v>
      </c>
      <c r="R159" s="112">
        <f>+'[1]Pro civil'!C161</f>
        <v>0</v>
      </c>
      <c r="S159" s="112">
        <f>+'[1]C social'!C161</f>
        <v>0</v>
      </c>
      <c r="T159" s="112">
        <f>+[1]Trasp!C161</f>
        <v>0</v>
      </c>
      <c r="U159" s="112">
        <f>+'[1]Agua P'!C161</f>
        <v>0</v>
      </c>
      <c r="V159"/>
      <c r="W159" s="112">
        <f>+'[1]Gastos R33'!C162</f>
        <v>0</v>
      </c>
      <c r="X159" s="104"/>
      <c r="Y159" s="104"/>
      <c r="Z159" s="112">
        <f t="shared" si="4"/>
        <v>0</v>
      </c>
      <c r="AA159" s="104"/>
    </row>
    <row r="160" spans="1:27" x14ac:dyDescent="0.2">
      <c r="A160">
        <v>155</v>
      </c>
      <c r="B160" s="6" t="s">
        <v>682</v>
      </c>
      <c r="C160" s="18">
        <v>2561</v>
      </c>
      <c r="D160" s="19" t="s">
        <v>161</v>
      </c>
      <c r="E160" s="27">
        <f>SUMIF($O$9:$O$690,C160,$N$9:$N$690)</f>
        <v>0</v>
      </c>
      <c r="F160" s="25"/>
      <c r="G160"/>
      <c r="N160" s="112">
        <f t="shared" si="5"/>
        <v>0</v>
      </c>
      <c r="O160" s="114" t="s">
        <v>1336</v>
      </c>
      <c r="P160" s="107">
        <f>+[1]Adm!C162</f>
        <v>0</v>
      </c>
      <c r="Q160" s="107">
        <f>+[1]PresMpal!C162</f>
        <v>0</v>
      </c>
      <c r="R160" s="107">
        <f>+'[1]Pro civil'!C162</f>
        <v>0</v>
      </c>
      <c r="S160" s="107">
        <f>+'[1]C social'!C162</f>
        <v>0</v>
      </c>
      <c r="T160" s="107">
        <f>+[1]Trasp!C162</f>
        <v>0</v>
      </c>
      <c r="U160" s="107">
        <f>+'[1]Agua P'!C162</f>
        <v>0</v>
      </c>
      <c r="W160" s="107">
        <f>+'[1]Gastos R33'!C163</f>
        <v>0</v>
      </c>
      <c r="Z160" s="107">
        <f t="shared" si="4"/>
        <v>0</v>
      </c>
    </row>
    <row r="161" spans="1:27" x14ac:dyDescent="0.2">
      <c r="A161">
        <v>156</v>
      </c>
      <c r="B161" s="6">
        <v>2</v>
      </c>
      <c r="C161" s="16">
        <v>2590</v>
      </c>
      <c r="D161" s="17" t="s">
        <v>162</v>
      </c>
      <c r="E161" s="24">
        <f>+E162</f>
        <v>0</v>
      </c>
      <c r="F161" s="25"/>
      <c r="G161"/>
      <c r="N161" s="112">
        <f t="shared" si="5"/>
        <v>0</v>
      </c>
      <c r="O161" s="113" t="s">
        <v>1337</v>
      </c>
      <c r="P161" s="112">
        <f>+[1]Adm!C163</f>
        <v>0</v>
      </c>
      <c r="Q161" s="112">
        <f>+[1]PresMpal!C163</f>
        <v>0</v>
      </c>
      <c r="R161" s="112">
        <f>+'[1]Pro civil'!C163</f>
        <v>0</v>
      </c>
      <c r="S161" s="112">
        <f>+'[1]C social'!C163</f>
        <v>0</v>
      </c>
      <c r="T161" s="112">
        <f>+[1]Trasp!C163</f>
        <v>0</v>
      </c>
      <c r="U161" s="112">
        <f>+'[1]Agua P'!C163</f>
        <v>0</v>
      </c>
      <c r="V161"/>
      <c r="W161" s="112">
        <f>+'[1]Gastos R33'!C164</f>
        <v>0</v>
      </c>
      <c r="X161" s="104"/>
      <c r="Y161" s="104"/>
      <c r="Z161" s="112">
        <f t="shared" si="4"/>
        <v>0</v>
      </c>
      <c r="AA161" s="104"/>
    </row>
    <row r="162" spans="1:27" x14ac:dyDescent="0.2">
      <c r="A162">
        <v>157</v>
      </c>
      <c r="B162" s="6" t="s">
        <v>682</v>
      </c>
      <c r="C162" s="18">
        <v>2591</v>
      </c>
      <c r="D162" s="19" t="s">
        <v>163</v>
      </c>
      <c r="E162" s="27">
        <f>SUMIF($O$9:$O$690,C162,$N$9:$N$690)</f>
        <v>0</v>
      </c>
      <c r="F162" s="25"/>
      <c r="G162"/>
      <c r="N162" s="112">
        <f t="shared" si="5"/>
        <v>0</v>
      </c>
      <c r="O162" s="114" t="s">
        <v>1338</v>
      </c>
      <c r="P162" s="107">
        <f>+[1]Adm!C164</f>
        <v>0</v>
      </c>
      <c r="Q162" s="107">
        <f>+[1]PresMpal!C164</f>
        <v>0</v>
      </c>
      <c r="R162" s="107">
        <f>+'[1]Pro civil'!C164</f>
        <v>0</v>
      </c>
      <c r="S162" s="107">
        <f>+'[1]C social'!C164</f>
        <v>0</v>
      </c>
      <c r="T162" s="107">
        <f>+[1]Trasp!C164</f>
        <v>0</v>
      </c>
      <c r="U162" s="107">
        <f>+'[1]Agua P'!C164</f>
        <v>0</v>
      </c>
      <c r="W162" s="107">
        <f>+'[1]Gastos R33'!C165</f>
        <v>0</v>
      </c>
      <c r="Z162" s="107">
        <f t="shared" si="4"/>
        <v>0</v>
      </c>
    </row>
    <row r="163" spans="1:27" x14ac:dyDescent="0.2">
      <c r="A163">
        <v>158</v>
      </c>
      <c r="B163" s="6">
        <v>3</v>
      </c>
      <c r="C163" s="14">
        <v>2600</v>
      </c>
      <c r="D163" s="15" t="s">
        <v>164</v>
      </c>
      <c r="E163" s="26">
        <f>+E164+E167</f>
        <v>3127908.3</v>
      </c>
      <c r="F163" s="25"/>
      <c r="G163"/>
      <c r="N163" s="112">
        <f t="shared" si="5"/>
        <v>0</v>
      </c>
      <c r="O163" s="114" t="s">
        <v>1339</v>
      </c>
      <c r="P163" s="112">
        <f>+[1]Adm!C165</f>
        <v>0</v>
      </c>
      <c r="Q163" s="112">
        <f>+[1]PresMpal!C165</f>
        <v>0</v>
      </c>
      <c r="R163" s="112">
        <f>+'[1]Pro civil'!C165</f>
        <v>0</v>
      </c>
      <c r="S163" s="112">
        <f>+'[1]C social'!C165</f>
        <v>0</v>
      </c>
      <c r="T163" s="112">
        <f>+[1]Trasp!C165</f>
        <v>0</v>
      </c>
      <c r="U163" s="112">
        <f>+'[1]Agua P'!C165</f>
        <v>0</v>
      </c>
      <c r="V163"/>
      <c r="W163" s="112">
        <f>+'[1]Gastos R33'!C166</f>
        <v>0</v>
      </c>
      <c r="X163" s="104"/>
      <c r="Y163" s="104"/>
      <c r="Z163" s="112">
        <f t="shared" si="4"/>
        <v>0</v>
      </c>
      <c r="AA163" s="104"/>
    </row>
    <row r="164" spans="1:27" x14ac:dyDescent="0.2">
      <c r="A164">
        <v>159</v>
      </c>
      <c r="B164" s="6">
        <v>2</v>
      </c>
      <c r="C164" s="16">
        <v>2610</v>
      </c>
      <c r="D164" s="17" t="s">
        <v>164</v>
      </c>
      <c r="E164" s="24">
        <f>+E165+E166</f>
        <v>3127908.3</v>
      </c>
      <c r="F164" s="25"/>
      <c r="G164"/>
      <c r="N164" s="112">
        <f t="shared" si="5"/>
        <v>0</v>
      </c>
      <c r="O164" s="114" t="s">
        <v>1340</v>
      </c>
      <c r="P164" s="112">
        <f>+[1]Adm!C166</f>
        <v>0</v>
      </c>
      <c r="Q164" s="112">
        <f>+[1]PresMpal!C166</f>
        <v>0</v>
      </c>
      <c r="R164" s="112">
        <f>+'[1]Pro civil'!C166</f>
        <v>0</v>
      </c>
      <c r="S164" s="112">
        <f>+'[1]C social'!C166</f>
        <v>0</v>
      </c>
      <c r="T164" s="112">
        <f>+[1]Trasp!C166</f>
        <v>0</v>
      </c>
      <c r="U164" s="112">
        <f>+'[1]Agua P'!C166</f>
        <v>0</v>
      </c>
      <c r="V164"/>
      <c r="W164" s="112">
        <f>+'[1]Gastos R33'!C167</f>
        <v>0</v>
      </c>
      <c r="X164" s="104"/>
      <c r="Y164" s="104"/>
      <c r="Z164" s="112">
        <f t="shared" si="4"/>
        <v>0</v>
      </c>
      <c r="AA164" s="104"/>
    </row>
    <row r="165" spans="1:27" x14ac:dyDescent="0.2">
      <c r="A165">
        <v>160</v>
      </c>
      <c r="B165" s="6" t="s">
        <v>682</v>
      </c>
      <c r="C165" s="18">
        <v>2611</v>
      </c>
      <c r="D165" s="19" t="s">
        <v>165</v>
      </c>
      <c r="E165" s="27">
        <f>SUMIF($O$9:$O$690,C165,$N$9:$N$690)</f>
        <v>3127908.3</v>
      </c>
      <c r="F165" s="25"/>
      <c r="G165"/>
      <c r="N165" s="112">
        <f t="shared" si="5"/>
        <v>300000</v>
      </c>
      <c r="O165" s="114" t="s">
        <v>1341</v>
      </c>
      <c r="P165" s="107">
        <f>+[1]Adm!C167</f>
        <v>0</v>
      </c>
      <c r="Q165" s="107">
        <f>+[1]PresMpal!C167</f>
        <v>0</v>
      </c>
      <c r="R165" s="107">
        <f>+'[1]Pro civil'!C167</f>
        <v>0</v>
      </c>
      <c r="S165" s="107">
        <f>+'[1]C social'!C167</f>
        <v>0</v>
      </c>
      <c r="T165" s="107">
        <f>+[1]Trasp!C167</f>
        <v>0</v>
      </c>
      <c r="U165" s="107">
        <f>+'[1]Agua P'!C167</f>
        <v>0</v>
      </c>
      <c r="W165" s="107">
        <f>+'[1]Gastos R33'!C168</f>
        <v>300000</v>
      </c>
      <c r="Z165" s="107">
        <f t="shared" si="4"/>
        <v>0</v>
      </c>
    </row>
    <row r="166" spans="1:27" x14ac:dyDescent="0.2">
      <c r="A166">
        <v>161</v>
      </c>
      <c r="B166" s="6">
        <v>1</v>
      </c>
      <c r="C166" s="18">
        <v>2612</v>
      </c>
      <c r="D166" s="19" t="s">
        <v>166</v>
      </c>
      <c r="E166" s="27">
        <f>SUMIF($O$9:$O$690,C166,$N$9:$N$690)</f>
        <v>0</v>
      </c>
      <c r="F166" s="25"/>
      <c r="G166"/>
      <c r="N166" s="112">
        <f t="shared" si="5"/>
        <v>0</v>
      </c>
      <c r="O166" s="114" t="s">
        <v>1342</v>
      </c>
      <c r="P166" s="107">
        <f>+[1]Adm!C168</f>
        <v>0</v>
      </c>
      <c r="Q166" s="107">
        <f>+[1]PresMpal!C168</f>
        <v>0</v>
      </c>
      <c r="R166" s="107">
        <f>+'[1]Pro civil'!C168</f>
        <v>0</v>
      </c>
      <c r="S166" s="107">
        <f>+'[1]C social'!C168</f>
        <v>0</v>
      </c>
      <c r="T166" s="107">
        <f>+[1]Trasp!C168</f>
        <v>0</v>
      </c>
      <c r="U166" s="107">
        <f>+'[1]Agua P'!C168</f>
        <v>0</v>
      </c>
      <c r="W166" s="107">
        <f>+'[1]Gastos R33'!C169</f>
        <v>0</v>
      </c>
      <c r="Z166" s="107">
        <f t="shared" si="4"/>
        <v>0</v>
      </c>
    </row>
    <row r="167" spans="1:27" x14ac:dyDescent="0.2">
      <c r="A167">
        <v>162</v>
      </c>
      <c r="B167" s="6">
        <v>2</v>
      </c>
      <c r="C167" s="16">
        <v>2620</v>
      </c>
      <c r="D167" s="17" t="s">
        <v>167</v>
      </c>
      <c r="E167" s="24">
        <f>+E168</f>
        <v>0</v>
      </c>
      <c r="F167" s="25"/>
      <c r="G167"/>
      <c r="N167" s="112">
        <f t="shared" si="5"/>
        <v>0</v>
      </c>
      <c r="O167" s="114" t="s">
        <v>1343</v>
      </c>
      <c r="P167" s="112">
        <f>+[1]Adm!C169</f>
        <v>0</v>
      </c>
      <c r="Q167" s="112">
        <f>+[1]PresMpal!C169</f>
        <v>0</v>
      </c>
      <c r="R167" s="112">
        <f>+'[1]Pro civil'!C169</f>
        <v>0</v>
      </c>
      <c r="S167" s="112">
        <f>+'[1]C social'!C169</f>
        <v>0</v>
      </c>
      <c r="T167" s="112">
        <f>+[1]Trasp!C169</f>
        <v>0</v>
      </c>
      <c r="U167" s="112">
        <f>+'[1]Agua P'!C169</f>
        <v>0</v>
      </c>
      <c r="V167"/>
      <c r="W167" s="112">
        <f>+'[1]Gastos R33'!C170</f>
        <v>0</v>
      </c>
      <c r="X167" s="104"/>
      <c r="Y167" s="104"/>
      <c r="Z167" s="112">
        <f t="shared" si="4"/>
        <v>0</v>
      </c>
      <c r="AA167" s="104"/>
    </row>
    <row r="168" spans="1:27" x14ac:dyDescent="0.2">
      <c r="A168">
        <v>163</v>
      </c>
      <c r="B168" s="6" t="s">
        <v>682</v>
      </c>
      <c r="C168" s="18">
        <v>2621</v>
      </c>
      <c r="D168" s="19" t="s">
        <v>168</v>
      </c>
      <c r="E168" s="27">
        <f>SUMIF($O$9:$O$690,C168,$N$9:$N$690)</f>
        <v>0</v>
      </c>
      <c r="F168" s="25"/>
      <c r="G168"/>
      <c r="N168" s="112">
        <f t="shared" si="5"/>
        <v>0</v>
      </c>
      <c r="O168" s="113" t="s">
        <v>1344</v>
      </c>
      <c r="P168" s="107">
        <f>+[1]Adm!C170</f>
        <v>0</v>
      </c>
      <c r="Q168" s="107">
        <f>+[1]PresMpal!C170</f>
        <v>0</v>
      </c>
      <c r="R168" s="107">
        <f>+'[1]Pro civil'!C170</f>
        <v>0</v>
      </c>
      <c r="S168" s="107">
        <f>+'[1]C social'!C170</f>
        <v>0</v>
      </c>
      <c r="T168" s="107">
        <f>+[1]Trasp!C170</f>
        <v>0</v>
      </c>
      <c r="U168" s="107">
        <f>+'[1]Agua P'!C170</f>
        <v>0</v>
      </c>
      <c r="W168" s="107">
        <f>+'[1]Gastos R33'!C171</f>
        <v>0</v>
      </c>
      <c r="Z168" s="107">
        <f t="shared" ref="Z168:Z231" si="6">+P168-Q168-R168-S168-T168-U168</f>
        <v>0</v>
      </c>
    </row>
    <row r="169" spans="1:27" x14ac:dyDescent="0.2">
      <c r="A169">
        <v>164</v>
      </c>
      <c r="B169" s="6">
        <v>3</v>
      </c>
      <c r="C169" s="14">
        <v>2700</v>
      </c>
      <c r="D169" s="15" t="s">
        <v>630</v>
      </c>
      <c r="E169" s="26">
        <f>+E170+E172+E174+E176+E178</f>
        <v>1000000</v>
      </c>
      <c r="F169" s="25"/>
      <c r="G169"/>
      <c r="N169" s="112">
        <f t="shared" si="5"/>
        <v>0</v>
      </c>
      <c r="O169" s="114" t="s">
        <v>1345</v>
      </c>
      <c r="P169" s="112">
        <f>+[1]Adm!C171</f>
        <v>0</v>
      </c>
      <c r="Q169" s="112">
        <f>+[1]PresMpal!C171</f>
        <v>0</v>
      </c>
      <c r="R169" s="112">
        <f>+'[1]Pro civil'!C171</f>
        <v>0</v>
      </c>
      <c r="S169" s="112">
        <f>+'[1]C social'!C171</f>
        <v>0</v>
      </c>
      <c r="T169" s="112">
        <f>+[1]Trasp!C171</f>
        <v>0</v>
      </c>
      <c r="U169" s="112">
        <f>+'[1]Agua P'!C171</f>
        <v>0</v>
      </c>
      <c r="V169"/>
      <c r="W169" s="112">
        <f>+'[1]Gastos R33'!C172</f>
        <v>0</v>
      </c>
      <c r="X169" s="104"/>
      <c r="Y169" s="104"/>
      <c r="Z169" s="112">
        <f t="shared" si="6"/>
        <v>0</v>
      </c>
      <c r="AA169" s="104"/>
    </row>
    <row r="170" spans="1:27" x14ac:dyDescent="0.2">
      <c r="A170">
        <v>165</v>
      </c>
      <c r="B170" s="6">
        <v>2</v>
      </c>
      <c r="C170" s="16">
        <v>2710</v>
      </c>
      <c r="D170" s="17" t="s">
        <v>169</v>
      </c>
      <c r="E170" s="24">
        <f>+E171</f>
        <v>400000</v>
      </c>
      <c r="F170" s="25"/>
      <c r="G170"/>
      <c r="N170" s="112">
        <f t="shared" si="5"/>
        <v>50000</v>
      </c>
      <c r="O170" s="114" t="s">
        <v>1346</v>
      </c>
      <c r="P170" s="112">
        <f>+[1]Adm!C172</f>
        <v>50000</v>
      </c>
      <c r="Q170" s="112">
        <f>+[1]PresMpal!C172</f>
        <v>0</v>
      </c>
      <c r="R170" s="112">
        <f>+'[1]Pro civil'!C172</f>
        <v>0</v>
      </c>
      <c r="S170" s="112">
        <f>+'[1]C social'!C172</f>
        <v>0</v>
      </c>
      <c r="T170" s="112">
        <f>+[1]Trasp!C172</f>
        <v>0</v>
      </c>
      <c r="U170" s="112">
        <f>+'[1]Agua P'!C172</f>
        <v>0</v>
      </c>
      <c r="V170"/>
      <c r="W170" s="112">
        <f>+'[1]Gastos R33'!C173</f>
        <v>0</v>
      </c>
      <c r="X170" s="104"/>
      <c r="Y170" s="104"/>
      <c r="Z170" s="112">
        <f t="shared" si="6"/>
        <v>50000</v>
      </c>
      <c r="AA170" s="104"/>
    </row>
    <row r="171" spans="1:27" x14ac:dyDescent="0.2">
      <c r="A171">
        <v>166</v>
      </c>
      <c r="B171" s="6" t="s">
        <v>682</v>
      </c>
      <c r="C171" s="18">
        <v>2711</v>
      </c>
      <c r="D171" s="19" t="s">
        <v>170</v>
      </c>
      <c r="E171" s="27">
        <f>SUMIF($O$9:$O$690,C171,$N$9:$N$690)</f>
        <v>400000</v>
      </c>
      <c r="F171" s="25"/>
      <c r="G171"/>
      <c r="N171" s="112">
        <f t="shared" si="5"/>
        <v>0</v>
      </c>
      <c r="O171" s="114" t="s">
        <v>1347</v>
      </c>
      <c r="P171" s="107">
        <f>+[1]Adm!C173</f>
        <v>0</v>
      </c>
      <c r="Q171" s="107">
        <f>+[1]PresMpal!C173</f>
        <v>0</v>
      </c>
      <c r="R171" s="107">
        <f>+'[1]Pro civil'!C173</f>
        <v>0</v>
      </c>
      <c r="S171" s="107">
        <f>+'[1]C social'!C173</f>
        <v>0</v>
      </c>
      <c r="T171" s="107">
        <f>+[1]Trasp!C173</f>
        <v>0</v>
      </c>
      <c r="U171" s="107">
        <f>+'[1]Agua P'!C173</f>
        <v>0</v>
      </c>
      <c r="W171" s="107">
        <f>+'[1]Gastos R33'!C174</f>
        <v>0</v>
      </c>
      <c r="Z171" s="107">
        <f t="shared" si="6"/>
        <v>0</v>
      </c>
    </row>
    <row r="172" spans="1:27" x14ac:dyDescent="0.2">
      <c r="A172">
        <v>167</v>
      </c>
      <c r="B172" s="6">
        <v>2</v>
      </c>
      <c r="C172" s="16">
        <v>2720</v>
      </c>
      <c r="D172" s="17" t="s">
        <v>631</v>
      </c>
      <c r="E172" s="24">
        <f>+E173</f>
        <v>0</v>
      </c>
      <c r="F172" s="25"/>
      <c r="G172"/>
      <c r="N172" s="112">
        <f t="shared" si="5"/>
        <v>0</v>
      </c>
      <c r="O172" s="114" t="s">
        <v>1348</v>
      </c>
      <c r="P172" s="112">
        <f>+[1]Adm!C174</f>
        <v>0</v>
      </c>
      <c r="Q172" s="112">
        <f>+[1]PresMpal!C174</f>
        <v>0</v>
      </c>
      <c r="R172" s="112">
        <f>+'[1]Pro civil'!C174</f>
        <v>0</v>
      </c>
      <c r="S172" s="112">
        <f>+'[1]C social'!C174</f>
        <v>0</v>
      </c>
      <c r="T172" s="112">
        <f>+[1]Trasp!C174</f>
        <v>0</v>
      </c>
      <c r="U172" s="112">
        <f>+'[1]Agua P'!C174</f>
        <v>0</v>
      </c>
      <c r="V172"/>
      <c r="W172" s="112">
        <f>+'[1]Gastos R33'!C175</f>
        <v>0</v>
      </c>
      <c r="X172" s="104"/>
      <c r="Y172" s="104"/>
      <c r="Z172" s="112">
        <f t="shared" si="6"/>
        <v>0</v>
      </c>
      <c r="AA172" s="104"/>
    </row>
    <row r="173" spans="1:27" x14ac:dyDescent="0.2">
      <c r="A173">
        <v>168</v>
      </c>
      <c r="B173" s="6" t="s">
        <v>682</v>
      </c>
      <c r="C173" s="18">
        <v>2721</v>
      </c>
      <c r="D173" s="19" t="s">
        <v>171</v>
      </c>
      <c r="E173" s="27">
        <f>SUMIF($O$9:$O$690,C173,$N$9:$N$690)</f>
        <v>0</v>
      </c>
      <c r="F173" s="25"/>
      <c r="G173"/>
      <c r="N173" s="112">
        <f t="shared" si="5"/>
        <v>0</v>
      </c>
      <c r="O173" s="114" t="s">
        <v>1349</v>
      </c>
      <c r="P173" s="107">
        <f>+[1]Adm!C175</f>
        <v>0</v>
      </c>
      <c r="Q173" s="107">
        <f>+[1]PresMpal!C175</f>
        <v>0</v>
      </c>
      <c r="R173" s="107">
        <f>+'[1]Pro civil'!C175</f>
        <v>0</v>
      </c>
      <c r="S173" s="107">
        <f>+'[1]C social'!C175</f>
        <v>0</v>
      </c>
      <c r="T173" s="107">
        <f>+[1]Trasp!C175</f>
        <v>0</v>
      </c>
      <c r="U173" s="107">
        <f>+'[1]Agua P'!C175</f>
        <v>0</v>
      </c>
      <c r="W173" s="107">
        <f>+'[1]Gastos R33'!C176</f>
        <v>0</v>
      </c>
      <c r="Z173" s="107">
        <f t="shared" si="6"/>
        <v>0</v>
      </c>
    </row>
    <row r="174" spans="1:27" x14ac:dyDescent="0.2">
      <c r="A174">
        <v>169</v>
      </c>
      <c r="B174" s="6">
        <v>2</v>
      </c>
      <c r="C174" s="16">
        <v>2730</v>
      </c>
      <c r="D174" s="17" t="s">
        <v>172</v>
      </c>
      <c r="E174" s="24">
        <f>+E175</f>
        <v>600000</v>
      </c>
      <c r="F174" s="25"/>
      <c r="G174"/>
      <c r="N174" s="112">
        <f t="shared" si="5"/>
        <v>0</v>
      </c>
      <c r="O174" s="114" t="s">
        <v>1350</v>
      </c>
      <c r="P174" s="112">
        <f>+[1]Adm!C176</f>
        <v>0</v>
      </c>
      <c r="Q174" s="112">
        <f>+[1]PresMpal!C176</f>
        <v>0</v>
      </c>
      <c r="R174" s="112">
        <f>+'[1]Pro civil'!C176</f>
        <v>0</v>
      </c>
      <c r="S174" s="112">
        <f>+'[1]C social'!C176</f>
        <v>0</v>
      </c>
      <c r="T174" s="112">
        <f>+[1]Trasp!C176</f>
        <v>0</v>
      </c>
      <c r="U174" s="112">
        <f>+'[1]Agua P'!C176</f>
        <v>0</v>
      </c>
      <c r="V174"/>
      <c r="W174" s="112">
        <f>+'[1]Gastos R33'!C177</f>
        <v>0</v>
      </c>
      <c r="X174" s="104"/>
      <c r="Y174" s="104"/>
      <c r="Z174" s="112">
        <f t="shared" si="6"/>
        <v>0</v>
      </c>
      <c r="AA174" s="104"/>
    </row>
    <row r="175" spans="1:27" x14ac:dyDescent="0.2">
      <c r="A175">
        <v>170</v>
      </c>
      <c r="B175" s="6" t="s">
        <v>682</v>
      </c>
      <c r="C175" s="18">
        <v>2731</v>
      </c>
      <c r="D175" s="19" t="s">
        <v>173</v>
      </c>
      <c r="E175" s="27">
        <f>SUMIF($O$9:$O$690,C175,$N$9:$N$690)</f>
        <v>600000</v>
      </c>
      <c r="F175" s="25"/>
      <c r="G175"/>
      <c r="N175" s="112">
        <f t="shared" si="5"/>
        <v>0</v>
      </c>
      <c r="O175" s="114" t="s">
        <v>1351</v>
      </c>
      <c r="P175" s="107">
        <f>+[1]Adm!C177</f>
        <v>0</v>
      </c>
      <c r="Q175" s="107">
        <f>+[1]PresMpal!C177</f>
        <v>0</v>
      </c>
      <c r="R175" s="107">
        <f>+'[1]Pro civil'!C177</f>
        <v>0</v>
      </c>
      <c r="S175" s="107">
        <f>+'[1]C social'!C177</f>
        <v>0</v>
      </c>
      <c r="T175" s="107">
        <f>+[1]Trasp!C177</f>
        <v>0</v>
      </c>
      <c r="U175" s="107">
        <f>+'[1]Agua P'!C177</f>
        <v>0</v>
      </c>
      <c r="W175" s="107">
        <f>+'[1]Gastos R33'!C178</f>
        <v>0</v>
      </c>
      <c r="Z175" s="107">
        <f t="shared" si="6"/>
        <v>0</v>
      </c>
    </row>
    <row r="176" spans="1:27" x14ac:dyDescent="0.2">
      <c r="A176">
        <v>171</v>
      </c>
      <c r="B176" s="6">
        <v>2</v>
      </c>
      <c r="C176" s="16">
        <v>2740</v>
      </c>
      <c r="D176" s="17" t="s">
        <v>174</v>
      </c>
      <c r="E176" s="24">
        <f>+E177</f>
        <v>0</v>
      </c>
      <c r="F176" s="25"/>
      <c r="G176"/>
      <c r="N176" s="112">
        <f t="shared" si="5"/>
        <v>0</v>
      </c>
      <c r="O176" s="114" t="s">
        <v>1352</v>
      </c>
      <c r="P176" s="112">
        <f>+[1]Adm!C178</f>
        <v>0</v>
      </c>
      <c r="Q176" s="112">
        <f>+[1]PresMpal!C178</f>
        <v>0</v>
      </c>
      <c r="R176" s="112">
        <f>+'[1]Pro civil'!C178</f>
        <v>0</v>
      </c>
      <c r="S176" s="112">
        <f>+'[1]C social'!C178</f>
        <v>0</v>
      </c>
      <c r="T176" s="112">
        <f>+[1]Trasp!C178</f>
        <v>0</v>
      </c>
      <c r="U176" s="112">
        <f>+'[1]Agua P'!C178</f>
        <v>0</v>
      </c>
      <c r="V176"/>
      <c r="W176" s="112">
        <f>+'[1]Gastos R33'!C179</f>
        <v>0</v>
      </c>
      <c r="X176" s="104"/>
      <c r="Y176" s="104"/>
      <c r="Z176" s="112">
        <f t="shared" si="6"/>
        <v>0</v>
      </c>
      <c r="AA176" s="104"/>
    </row>
    <row r="177" spans="1:27" x14ac:dyDescent="0.2">
      <c r="A177">
        <v>172</v>
      </c>
      <c r="B177" s="6" t="s">
        <v>682</v>
      </c>
      <c r="C177" s="18">
        <v>2741</v>
      </c>
      <c r="D177" s="19" t="s">
        <v>175</v>
      </c>
      <c r="E177" s="27">
        <f>SUMIF($O$9:$O$690,C177,$N$9:$N$690)</f>
        <v>0</v>
      </c>
      <c r="F177" s="25"/>
      <c r="G177"/>
      <c r="N177" s="112">
        <f t="shared" si="5"/>
        <v>0</v>
      </c>
      <c r="O177" s="114" t="s">
        <v>1353</v>
      </c>
      <c r="P177" s="107">
        <f>+[1]Adm!C179</f>
        <v>0</v>
      </c>
      <c r="Q177" s="107">
        <f>+[1]PresMpal!C179</f>
        <v>0</v>
      </c>
      <c r="R177" s="107">
        <f>+'[1]Pro civil'!C179</f>
        <v>0</v>
      </c>
      <c r="S177" s="107">
        <f>+'[1]C social'!C179</f>
        <v>0</v>
      </c>
      <c r="T177" s="107">
        <f>+[1]Trasp!C179</f>
        <v>0</v>
      </c>
      <c r="U177" s="107">
        <f>+'[1]Agua P'!C179</f>
        <v>0</v>
      </c>
      <c r="W177" s="107">
        <f>+'[1]Gastos R33'!C180</f>
        <v>0</v>
      </c>
      <c r="Z177" s="107">
        <f t="shared" si="6"/>
        <v>0</v>
      </c>
    </row>
    <row r="178" spans="1:27" x14ac:dyDescent="0.2">
      <c r="A178">
        <v>173</v>
      </c>
      <c r="B178" s="6">
        <v>2</v>
      </c>
      <c r="C178" s="16">
        <v>2750</v>
      </c>
      <c r="D178" s="17" t="s">
        <v>176</v>
      </c>
      <c r="E178" s="24">
        <f>+E179</f>
        <v>0</v>
      </c>
      <c r="F178" s="25"/>
      <c r="G178"/>
      <c r="N178" s="112">
        <f t="shared" si="5"/>
        <v>0</v>
      </c>
      <c r="O178" s="114" t="s">
        <v>1354</v>
      </c>
      <c r="P178" s="112">
        <f>+[1]Adm!C180</f>
        <v>0</v>
      </c>
      <c r="Q178" s="112">
        <f>+[1]PresMpal!C180</f>
        <v>0</v>
      </c>
      <c r="R178" s="112">
        <f>+'[1]Pro civil'!C180</f>
        <v>0</v>
      </c>
      <c r="S178" s="112">
        <f>+'[1]C social'!C180</f>
        <v>0</v>
      </c>
      <c r="T178" s="112">
        <f>+[1]Trasp!C180</f>
        <v>0</v>
      </c>
      <c r="U178" s="112">
        <f>+'[1]Agua P'!C180</f>
        <v>0</v>
      </c>
      <c r="V178"/>
      <c r="W178" s="112">
        <f>+'[1]Gastos R33'!C181</f>
        <v>0</v>
      </c>
      <c r="X178" s="104"/>
      <c r="Y178" s="104"/>
      <c r="Z178" s="112">
        <f t="shared" si="6"/>
        <v>0</v>
      </c>
      <c r="AA178" s="104"/>
    </row>
    <row r="179" spans="1:27" x14ac:dyDescent="0.2">
      <c r="A179">
        <v>174</v>
      </c>
      <c r="B179" s="6" t="s">
        <v>682</v>
      </c>
      <c r="C179" s="18">
        <v>2751</v>
      </c>
      <c r="D179" s="19" t="s">
        <v>177</v>
      </c>
      <c r="E179" s="27">
        <f>SUMIF($O$9:$O$690,C179,$N$9:$N$690)</f>
        <v>0</v>
      </c>
      <c r="F179" s="25"/>
      <c r="G179"/>
      <c r="N179" s="112">
        <f t="shared" si="5"/>
        <v>0</v>
      </c>
      <c r="O179" s="114" t="s">
        <v>1355</v>
      </c>
      <c r="P179" s="107">
        <f>+[1]Adm!C181</f>
        <v>0</v>
      </c>
      <c r="Q179" s="107">
        <f>+[1]PresMpal!C181</f>
        <v>0</v>
      </c>
      <c r="R179" s="107">
        <f>+'[1]Pro civil'!C181</f>
        <v>0</v>
      </c>
      <c r="S179" s="107">
        <f>+'[1]C social'!C181</f>
        <v>0</v>
      </c>
      <c r="T179" s="107">
        <f>+[1]Trasp!C181</f>
        <v>0</v>
      </c>
      <c r="U179" s="107">
        <f>+'[1]Agua P'!C181</f>
        <v>0</v>
      </c>
      <c r="W179" s="107">
        <f>+'[1]Gastos R33'!C182</f>
        <v>0</v>
      </c>
      <c r="Z179" s="107">
        <f t="shared" si="6"/>
        <v>0</v>
      </c>
    </row>
    <row r="180" spans="1:27" x14ac:dyDescent="0.2">
      <c r="A180">
        <v>175</v>
      </c>
      <c r="B180" s="6">
        <v>3</v>
      </c>
      <c r="C180" s="14">
        <v>2800</v>
      </c>
      <c r="D180" s="15" t="s">
        <v>178</v>
      </c>
      <c r="E180" s="26">
        <f>+E181+E183+E185</f>
        <v>300000</v>
      </c>
      <c r="F180" s="25"/>
      <c r="G180"/>
      <c r="N180" s="112">
        <f t="shared" si="5"/>
        <v>450000</v>
      </c>
      <c r="O180" s="114" t="s">
        <v>1356</v>
      </c>
      <c r="P180" s="112">
        <f>+[1]Adm!C182</f>
        <v>150000</v>
      </c>
      <c r="Q180" s="112">
        <f>+[1]PresMpal!C182</f>
        <v>0</v>
      </c>
      <c r="R180" s="112">
        <f>+'[1]Pro civil'!C182</f>
        <v>0</v>
      </c>
      <c r="S180" s="112">
        <f>+'[1]C social'!C182</f>
        <v>0</v>
      </c>
      <c r="T180" s="112">
        <f>+[1]Trasp!C182</f>
        <v>0</v>
      </c>
      <c r="U180" s="112">
        <f>+'[1]Agua P'!C182</f>
        <v>0</v>
      </c>
      <c r="V180"/>
      <c r="W180" s="112">
        <f>+'[1]Gastos R33'!C183</f>
        <v>300000</v>
      </c>
      <c r="X180" s="104"/>
      <c r="Y180" s="104"/>
      <c r="Z180" s="112">
        <f t="shared" si="6"/>
        <v>150000</v>
      </c>
      <c r="AA180" s="104"/>
    </row>
    <row r="181" spans="1:27" x14ac:dyDescent="0.2">
      <c r="A181">
        <v>176</v>
      </c>
      <c r="B181" s="6">
        <v>2</v>
      </c>
      <c r="C181" s="16">
        <v>2810</v>
      </c>
      <c r="D181" s="17" t="s">
        <v>179</v>
      </c>
      <c r="E181" s="24">
        <f>+E182</f>
        <v>0</v>
      </c>
      <c r="F181" s="25"/>
      <c r="G181"/>
      <c r="N181" s="112">
        <f t="shared" si="5"/>
        <v>0</v>
      </c>
      <c r="O181" s="114" t="s">
        <v>1357</v>
      </c>
      <c r="P181" s="112">
        <f>+[1]Adm!C183</f>
        <v>0</v>
      </c>
      <c r="Q181" s="112">
        <f>+[1]PresMpal!C183</f>
        <v>0</v>
      </c>
      <c r="R181" s="112">
        <f>+'[1]Pro civil'!C183</f>
        <v>0</v>
      </c>
      <c r="S181" s="112">
        <f>+'[1]C social'!C183</f>
        <v>0</v>
      </c>
      <c r="T181" s="112">
        <f>+[1]Trasp!C183</f>
        <v>0</v>
      </c>
      <c r="U181" s="112">
        <f>+'[1]Agua P'!C183</f>
        <v>0</v>
      </c>
      <c r="V181"/>
      <c r="W181" s="112">
        <f>+'[1]Gastos R33'!C184</f>
        <v>0</v>
      </c>
      <c r="X181" s="104"/>
      <c r="Y181" s="104"/>
      <c r="Z181" s="112">
        <f t="shared" si="6"/>
        <v>0</v>
      </c>
      <c r="AA181" s="104"/>
    </row>
    <row r="182" spans="1:27" x14ac:dyDescent="0.2">
      <c r="A182">
        <v>177</v>
      </c>
      <c r="B182" s="6" t="s">
        <v>682</v>
      </c>
      <c r="C182" s="18">
        <v>2811</v>
      </c>
      <c r="D182" s="19" t="s">
        <v>180</v>
      </c>
      <c r="E182" s="27">
        <f>SUMIF($O$9:$O$690,C182,$N$9:$N$690)</f>
        <v>0</v>
      </c>
      <c r="F182" s="25"/>
      <c r="G182"/>
      <c r="N182" s="112">
        <f t="shared" si="5"/>
        <v>0</v>
      </c>
      <c r="O182" s="114" t="s">
        <v>1358</v>
      </c>
      <c r="P182" s="107">
        <f>+[1]Adm!C184</f>
        <v>0</v>
      </c>
      <c r="Q182" s="107">
        <f>+[1]PresMpal!C184</f>
        <v>0</v>
      </c>
      <c r="R182" s="107">
        <f>+'[1]Pro civil'!C184</f>
        <v>0</v>
      </c>
      <c r="S182" s="107">
        <f>+'[1]C social'!C184</f>
        <v>0</v>
      </c>
      <c r="T182" s="107">
        <f>+[1]Trasp!C184</f>
        <v>0</v>
      </c>
      <c r="U182" s="107">
        <f>+'[1]Agua P'!C184</f>
        <v>0</v>
      </c>
      <c r="W182" s="107">
        <f>+'[1]Gastos R33'!C185</f>
        <v>0</v>
      </c>
      <c r="Z182" s="107">
        <f t="shared" si="6"/>
        <v>0</v>
      </c>
    </row>
    <row r="183" spans="1:27" x14ac:dyDescent="0.2">
      <c r="A183">
        <v>178</v>
      </c>
      <c r="B183" s="6">
        <v>2</v>
      </c>
      <c r="C183" s="16">
        <v>2820</v>
      </c>
      <c r="D183" s="17" t="s">
        <v>181</v>
      </c>
      <c r="E183" s="24">
        <f>+E184</f>
        <v>300000</v>
      </c>
      <c r="F183" s="25"/>
      <c r="G183"/>
      <c r="N183" s="112">
        <f t="shared" si="5"/>
        <v>0</v>
      </c>
      <c r="O183" s="114" t="s">
        <v>1359</v>
      </c>
      <c r="P183" s="112">
        <f>+[1]Adm!C185</f>
        <v>0</v>
      </c>
      <c r="Q183" s="112">
        <f>+[1]PresMpal!C185</f>
        <v>0</v>
      </c>
      <c r="R183" s="112">
        <f>+'[1]Pro civil'!C185</f>
        <v>0</v>
      </c>
      <c r="S183" s="112">
        <f>+'[1]C social'!C185</f>
        <v>0</v>
      </c>
      <c r="T183" s="112">
        <f>+[1]Trasp!C185</f>
        <v>0</v>
      </c>
      <c r="U183" s="112">
        <f>+'[1]Agua P'!C185</f>
        <v>0</v>
      </c>
      <c r="V183"/>
      <c r="W183" s="112">
        <f>+'[1]Gastos R33'!C186</f>
        <v>0</v>
      </c>
      <c r="X183" s="104"/>
      <c r="Y183" s="104"/>
      <c r="Z183" s="112">
        <f t="shared" si="6"/>
        <v>0</v>
      </c>
      <c r="AA183" s="104"/>
    </row>
    <row r="184" spans="1:27" x14ac:dyDescent="0.2">
      <c r="A184">
        <v>179</v>
      </c>
      <c r="B184" s="6" t="s">
        <v>682</v>
      </c>
      <c r="C184" s="18">
        <v>2821</v>
      </c>
      <c r="D184" s="19" t="s">
        <v>182</v>
      </c>
      <c r="E184" s="27">
        <f>SUMIF($O$9:$O$690,C184,$N$9:$N$690)</f>
        <v>300000</v>
      </c>
      <c r="F184" s="25"/>
      <c r="G184"/>
      <c r="N184" s="112">
        <f t="shared" si="5"/>
        <v>200000</v>
      </c>
      <c r="O184" s="114" t="s">
        <v>1360</v>
      </c>
      <c r="P184" s="107">
        <f>+[1]Adm!C186</f>
        <v>0</v>
      </c>
      <c r="Q184" s="107">
        <f>+[1]PresMpal!C186</f>
        <v>0</v>
      </c>
      <c r="R184" s="107">
        <f>+'[1]Pro civil'!C186</f>
        <v>0</v>
      </c>
      <c r="S184" s="107">
        <f>+'[1]C social'!C186</f>
        <v>0</v>
      </c>
      <c r="T184" s="107">
        <f>+[1]Trasp!C186</f>
        <v>0</v>
      </c>
      <c r="U184" s="107">
        <f>+'[1]Agua P'!C186</f>
        <v>0</v>
      </c>
      <c r="W184" s="107">
        <f>+'[1]Gastos R33'!C187</f>
        <v>200000</v>
      </c>
      <c r="Z184" s="107">
        <f t="shared" si="6"/>
        <v>0</v>
      </c>
    </row>
    <row r="185" spans="1:27" x14ac:dyDescent="0.2">
      <c r="A185">
        <v>180</v>
      </c>
      <c r="B185" s="6">
        <v>2</v>
      </c>
      <c r="C185" s="16">
        <v>2830</v>
      </c>
      <c r="D185" s="17" t="s">
        <v>183</v>
      </c>
      <c r="E185" s="24">
        <f>+E186</f>
        <v>0</v>
      </c>
      <c r="F185" s="25"/>
      <c r="G185"/>
      <c r="N185" s="112">
        <f t="shared" si="5"/>
        <v>0</v>
      </c>
      <c r="O185" s="114" t="s">
        <v>1361</v>
      </c>
      <c r="P185" s="112">
        <f>+[1]Adm!C187</f>
        <v>0</v>
      </c>
      <c r="Q185" s="112">
        <f>+[1]PresMpal!C187</f>
        <v>0</v>
      </c>
      <c r="R185" s="112">
        <f>+'[1]Pro civil'!C187</f>
        <v>0</v>
      </c>
      <c r="S185" s="112">
        <f>+'[1]C social'!C187</f>
        <v>0</v>
      </c>
      <c r="T185" s="112">
        <f>+[1]Trasp!C187</f>
        <v>0</v>
      </c>
      <c r="U185" s="112">
        <f>+'[1]Agua P'!C187</f>
        <v>0</v>
      </c>
      <c r="V185"/>
      <c r="W185" s="112">
        <f>+'[1]Gastos R33'!C188</f>
        <v>0</v>
      </c>
      <c r="X185" s="104"/>
      <c r="Y185" s="104"/>
      <c r="Z185" s="112">
        <f t="shared" si="6"/>
        <v>0</v>
      </c>
      <c r="AA185" s="104"/>
    </row>
    <row r="186" spans="1:27" x14ac:dyDescent="0.2">
      <c r="A186">
        <v>181</v>
      </c>
      <c r="B186" s="6" t="s">
        <v>682</v>
      </c>
      <c r="C186" s="18">
        <v>2831</v>
      </c>
      <c r="D186" s="19" t="s">
        <v>184</v>
      </c>
      <c r="E186" s="27">
        <f>SUMIF($O$9:$O$690,C186,$N$9:$N$690)</f>
        <v>0</v>
      </c>
      <c r="F186" s="25"/>
      <c r="G186"/>
      <c r="N186" s="112">
        <f t="shared" si="5"/>
        <v>0</v>
      </c>
      <c r="O186" s="114" t="s">
        <v>1362</v>
      </c>
      <c r="P186" s="107">
        <f>+[1]Adm!C188</f>
        <v>0</v>
      </c>
      <c r="Q186" s="107">
        <f>+[1]PresMpal!C188</f>
        <v>0</v>
      </c>
      <c r="R186" s="107">
        <f>+'[1]Pro civil'!C188</f>
        <v>0</v>
      </c>
      <c r="S186" s="107">
        <f>+'[1]C social'!C188</f>
        <v>0</v>
      </c>
      <c r="T186" s="107">
        <f>+[1]Trasp!C188</f>
        <v>0</v>
      </c>
      <c r="U186" s="107">
        <f>+'[1]Agua P'!C188</f>
        <v>0</v>
      </c>
      <c r="W186" s="107">
        <f>+'[1]Gastos R33'!C189</f>
        <v>0</v>
      </c>
      <c r="Z186" s="107">
        <f t="shared" si="6"/>
        <v>0</v>
      </c>
    </row>
    <row r="187" spans="1:27" x14ac:dyDescent="0.2">
      <c r="A187">
        <v>182</v>
      </c>
      <c r="B187" s="6">
        <v>3</v>
      </c>
      <c r="C187" s="14">
        <v>2900</v>
      </c>
      <c r="D187" s="15" t="s">
        <v>185</v>
      </c>
      <c r="E187" s="26">
        <f>+E188+E190+E192+E194+E196+E198+E200+E202+E204</f>
        <v>700000</v>
      </c>
      <c r="F187" s="25"/>
      <c r="G187"/>
      <c r="N187" s="112">
        <f t="shared" si="5"/>
        <v>0</v>
      </c>
      <c r="O187" s="115" t="s">
        <v>1363</v>
      </c>
      <c r="P187" s="112">
        <f>+[1]Adm!C189</f>
        <v>0</v>
      </c>
      <c r="Q187" s="112">
        <f>+[1]PresMpal!C189</f>
        <v>0</v>
      </c>
      <c r="R187" s="112">
        <f>+'[1]Pro civil'!C189</f>
        <v>0</v>
      </c>
      <c r="S187" s="112">
        <f>+'[1]C social'!C189</f>
        <v>0</v>
      </c>
      <c r="T187" s="112">
        <f>+[1]Trasp!C189</f>
        <v>0</v>
      </c>
      <c r="U187" s="112">
        <f>+'[1]Agua P'!C189</f>
        <v>0</v>
      </c>
      <c r="V187"/>
      <c r="W187" s="112">
        <f>+'[1]Gastos R33'!C190</f>
        <v>0</v>
      </c>
      <c r="X187" s="104"/>
      <c r="Y187" s="104"/>
      <c r="Z187" s="112">
        <f t="shared" si="6"/>
        <v>0</v>
      </c>
      <c r="AA187" s="104"/>
    </row>
    <row r="188" spans="1:27" x14ac:dyDescent="0.2">
      <c r="A188">
        <v>183</v>
      </c>
      <c r="B188" s="6">
        <v>2</v>
      </c>
      <c r="C188" s="16">
        <v>2910</v>
      </c>
      <c r="D188" s="17" t="s">
        <v>186</v>
      </c>
      <c r="E188" s="24">
        <f>+E189</f>
        <v>50000</v>
      </c>
      <c r="F188" s="25"/>
      <c r="G188"/>
      <c r="N188" s="112">
        <f t="shared" si="5"/>
        <v>0</v>
      </c>
      <c r="O188" s="113" t="s">
        <v>1364</v>
      </c>
      <c r="P188" s="112">
        <f>+[1]Adm!C190</f>
        <v>0</v>
      </c>
      <c r="Q188" s="112">
        <f>+[1]PresMpal!C190</f>
        <v>0</v>
      </c>
      <c r="R188" s="112">
        <f>+'[1]Pro civil'!C190</f>
        <v>0</v>
      </c>
      <c r="S188" s="112">
        <f>+'[1]C social'!C190</f>
        <v>0</v>
      </c>
      <c r="T188" s="112">
        <f>+[1]Trasp!C190</f>
        <v>0</v>
      </c>
      <c r="U188" s="112">
        <f>+'[1]Agua P'!C190</f>
        <v>0</v>
      </c>
      <c r="V188"/>
      <c r="W188" s="112">
        <f>+'[1]Gastos R33'!C191</f>
        <v>0</v>
      </c>
      <c r="X188" s="104"/>
      <c r="Y188" s="104"/>
      <c r="Z188" s="112">
        <f t="shared" si="6"/>
        <v>0</v>
      </c>
      <c r="AA188" s="104"/>
    </row>
    <row r="189" spans="1:27" x14ac:dyDescent="0.2">
      <c r="A189">
        <v>184</v>
      </c>
      <c r="B189" s="6" t="s">
        <v>682</v>
      </c>
      <c r="C189" s="18">
        <v>2911</v>
      </c>
      <c r="D189" s="19" t="s">
        <v>187</v>
      </c>
      <c r="E189" s="27">
        <f>SUMIF($O$9:$O$690,C189,$N$9:$N$690)</f>
        <v>50000</v>
      </c>
      <c r="F189" s="25"/>
      <c r="G189"/>
      <c r="N189" s="112">
        <f t="shared" si="5"/>
        <v>0</v>
      </c>
      <c r="O189" s="114" t="s">
        <v>1365</v>
      </c>
      <c r="P189" s="107">
        <f>+[1]Adm!C191</f>
        <v>0</v>
      </c>
      <c r="Q189" s="107">
        <f>+[1]PresMpal!C191</f>
        <v>0</v>
      </c>
      <c r="R189" s="107">
        <f>+'[1]Pro civil'!C191</f>
        <v>0</v>
      </c>
      <c r="S189" s="107">
        <f>+'[1]C social'!C191</f>
        <v>0</v>
      </c>
      <c r="T189" s="107">
        <f>+[1]Trasp!C191</f>
        <v>0</v>
      </c>
      <c r="U189" s="107">
        <f>+'[1]Agua P'!C191</f>
        <v>0</v>
      </c>
      <c r="W189" s="107">
        <f>+'[1]Gastos R33'!C192</f>
        <v>0</v>
      </c>
      <c r="Z189" s="107">
        <f t="shared" si="6"/>
        <v>0</v>
      </c>
    </row>
    <row r="190" spans="1:27" x14ac:dyDescent="0.2">
      <c r="A190">
        <v>185</v>
      </c>
      <c r="B190" s="6">
        <v>2</v>
      </c>
      <c r="C190" s="16">
        <v>2920</v>
      </c>
      <c r="D190" s="17" t="s">
        <v>188</v>
      </c>
      <c r="E190" s="24">
        <f>+E191</f>
        <v>0</v>
      </c>
      <c r="F190" s="25"/>
      <c r="G190"/>
      <c r="N190" s="112">
        <f t="shared" si="5"/>
        <v>7500000</v>
      </c>
      <c r="O190" s="114" t="s">
        <v>1366</v>
      </c>
      <c r="P190" s="112">
        <f>+[1]Adm!C192</f>
        <v>1500000</v>
      </c>
      <c r="Q190" s="112">
        <f>+[1]PresMpal!C192</f>
        <v>0</v>
      </c>
      <c r="R190" s="112">
        <f>+'[1]Pro civil'!C192</f>
        <v>0</v>
      </c>
      <c r="S190" s="112">
        <f>+'[1]C social'!C192</f>
        <v>0</v>
      </c>
      <c r="T190" s="112">
        <f>+[1]Trasp!C192</f>
        <v>0</v>
      </c>
      <c r="U190" s="112">
        <f>+'[1]Agua P'!C192</f>
        <v>0</v>
      </c>
      <c r="V190"/>
      <c r="W190" s="112">
        <f>+'[1]Gastos R33'!C193</f>
        <v>6000000</v>
      </c>
      <c r="X190" s="104"/>
      <c r="Y190" s="104"/>
      <c r="Z190" s="112">
        <f t="shared" si="6"/>
        <v>1500000</v>
      </c>
      <c r="AA190" s="104"/>
    </row>
    <row r="191" spans="1:27" x14ac:dyDescent="0.2">
      <c r="A191">
        <v>186</v>
      </c>
      <c r="B191" s="6" t="s">
        <v>682</v>
      </c>
      <c r="C191" s="18">
        <v>2921</v>
      </c>
      <c r="D191" s="19" t="s">
        <v>189</v>
      </c>
      <c r="E191" s="27">
        <f>SUMIF($O$9:$O$690,C191,$N$9:$N$690)</f>
        <v>0</v>
      </c>
      <c r="F191" s="25"/>
      <c r="G191"/>
      <c r="N191" s="112">
        <f t="shared" si="5"/>
        <v>0</v>
      </c>
      <c r="O191" s="114" t="s">
        <v>1367</v>
      </c>
      <c r="P191" s="107">
        <f>+[1]Adm!C193</f>
        <v>0</v>
      </c>
      <c r="Q191" s="107">
        <f>+[1]PresMpal!C193</f>
        <v>0</v>
      </c>
      <c r="R191" s="107">
        <f>+'[1]Pro civil'!C193</f>
        <v>0</v>
      </c>
      <c r="S191" s="107">
        <f>+'[1]C social'!C193</f>
        <v>0</v>
      </c>
      <c r="T191" s="107">
        <f>+[1]Trasp!C193</f>
        <v>0</v>
      </c>
      <c r="U191" s="107">
        <f>+'[1]Agua P'!C193</f>
        <v>0</v>
      </c>
      <c r="W191" s="107">
        <f>+'[1]Gastos R33'!C194</f>
        <v>0</v>
      </c>
      <c r="Z191" s="107">
        <f t="shared" si="6"/>
        <v>0</v>
      </c>
    </row>
    <row r="192" spans="1:27" x14ac:dyDescent="0.2">
      <c r="A192">
        <v>187</v>
      </c>
      <c r="B192" s="6">
        <v>2</v>
      </c>
      <c r="C192" s="16">
        <v>2930</v>
      </c>
      <c r="D192" s="17" t="s">
        <v>190</v>
      </c>
      <c r="E192" s="24">
        <f>+E193</f>
        <v>0</v>
      </c>
      <c r="F192" s="25"/>
      <c r="G192"/>
      <c r="N192" s="112">
        <f t="shared" si="5"/>
        <v>0</v>
      </c>
      <c r="O192" s="114" t="s">
        <v>1368</v>
      </c>
      <c r="P192" s="112">
        <f>+[1]Adm!C194</f>
        <v>0</v>
      </c>
      <c r="Q192" s="112">
        <f>+[1]PresMpal!C194</f>
        <v>0</v>
      </c>
      <c r="R192" s="112">
        <f>+'[1]Pro civil'!C194</f>
        <v>0</v>
      </c>
      <c r="S192" s="112">
        <f>+'[1]C social'!C194</f>
        <v>0</v>
      </c>
      <c r="T192" s="112">
        <f>+[1]Trasp!C194</f>
        <v>0</v>
      </c>
      <c r="U192" s="112">
        <f>+'[1]Agua P'!C194</f>
        <v>0</v>
      </c>
      <c r="V192"/>
      <c r="W192" s="112">
        <f>+'[1]Gastos R33'!C195</f>
        <v>0</v>
      </c>
      <c r="X192" s="104"/>
      <c r="Y192" s="104"/>
      <c r="Z192" s="112">
        <f t="shared" si="6"/>
        <v>0</v>
      </c>
      <c r="AA192" s="104"/>
    </row>
    <row r="193" spans="1:27" x14ac:dyDescent="0.2">
      <c r="A193">
        <v>188</v>
      </c>
      <c r="B193" s="6" t="s">
        <v>682</v>
      </c>
      <c r="C193" s="18">
        <v>2931</v>
      </c>
      <c r="D193" s="19" t="s">
        <v>191</v>
      </c>
      <c r="E193" s="27">
        <f>SUMIF($O$9:$O$690,C193,$N$9:$N$690)</f>
        <v>0</v>
      </c>
      <c r="F193" s="25"/>
      <c r="G193"/>
      <c r="N193" s="112">
        <f t="shared" si="5"/>
        <v>0</v>
      </c>
      <c r="O193" s="114" t="s">
        <v>1369</v>
      </c>
      <c r="P193" s="107">
        <f>+[1]Adm!C195</f>
        <v>0</v>
      </c>
      <c r="Q193" s="107">
        <f>+[1]PresMpal!C195</f>
        <v>0</v>
      </c>
      <c r="R193" s="107">
        <f>+'[1]Pro civil'!C195</f>
        <v>0</v>
      </c>
      <c r="S193" s="107">
        <f>+'[1]C social'!C195</f>
        <v>0</v>
      </c>
      <c r="T193" s="107">
        <f>+[1]Trasp!C195</f>
        <v>0</v>
      </c>
      <c r="U193" s="107">
        <f>+'[1]Agua P'!C195</f>
        <v>0</v>
      </c>
      <c r="W193" s="107">
        <f>+'[1]Gastos R33'!C196</f>
        <v>0</v>
      </c>
      <c r="Z193" s="107">
        <f t="shared" si="6"/>
        <v>0</v>
      </c>
    </row>
    <row r="194" spans="1:27" x14ac:dyDescent="0.2">
      <c r="A194">
        <v>189</v>
      </c>
      <c r="B194" s="6">
        <v>2</v>
      </c>
      <c r="C194" s="16">
        <v>2940</v>
      </c>
      <c r="D194" s="17" t="s">
        <v>192</v>
      </c>
      <c r="E194" s="24">
        <f>+E195</f>
        <v>0</v>
      </c>
      <c r="F194" s="25"/>
      <c r="G194"/>
      <c r="N194" s="112">
        <f t="shared" si="5"/>
        <v>0</v>
      </c>
      <c r="O194" s="114" t="s">
        <v>1370</v>
      </c>
      <c r="P194" s="112">
        <f>+[1]Adm!C196</f>
        <v>0</v>
      </c>
      <c r="Q194" s="112">
        <f>+[1]PresMpal!C196</f>
        <v>0</v>
      </c>
      <c r="R194" s="112">
        <f>+'[1]Pro civil'!C196</f>
        <v>0</v>
      </c>
      <c r="S194" s="112">
        <f>+'[1]C social'!C196</f>
        <v>0</v>
      </c>
      <c r="T194" s="112">
        <f>+[1]Trasp!C196</f>
        <v>0</v>
      </c>
      <c r="U194" s="112">
        <f>+'[1]Agua P'!C196</f>
        <v>0</v>
      </c>
      <c r="V194"/>
      <c r="W194" s="112">
        <f>+'[1]Gastos R33'!C197</f>
        <v>0</v>
      </c>
      <c r="X194" s="104"/>
      <c r="Y194" s="104"/>
      <c r="Z194" s="112">
        <f t="shared" si="6"/>
        <v>0</v>
      </c>
      <c r="AA194" s="104"/>
    </row>
    <row r="195" spans="1:27" x14ac:dyDescent="0.2">
      <c r="A195">
        <v>190</v>
      </c>
      <c r="B195" s="6" t="s">
        <v>682</v>
      </c>
      <c r="C195" s="18">
        <v>2941</v>
      </c>
      <c r="D195" s="19" t="s">
        <v>193</v>
      </c>
      <c r="E195" s="27">
        <f>SUMIF($O$9:$O$690,C195,$N$9:$N$690)</f>
        <v>0</v>
      </c>
      <c r="F195" s="25"/>
      <c r="G195"/>
      <c r="N195" s="112">
        <f t="shared" si="5"/>
        <v>0</v>
      </c>
      <c r="O195" s="114" t="s">
        <v>1371</v>
      </c>
      <c r="P195" s="107">
        <f>+[1]Adm!C197</f>
        <v>0</v>
      </c>
      <c r="Q195" s="107">
        <f>+[1]PresMpal!C197</f>
        <v>0</v>
      </c>
      <c r="R195" s="107">
        <f>+'[1]Pro civil'!C197</f>
        <v>0</v>
      </c>
      <c r="S195" s="107">
        <f>+'[1]C social'!C197</f>
        <v>0</v>
      </c>
      <c r="T195" s="107">
        <f>+[1]Trasp!C197</f>
        <v>0</v>
      </c>
      <c r="U195" s="107">
        <f>+'[1]Agua P'!C197</f>
        <v>0</v>
      </c>
      <c r="W195" s="107">
        <f>+'[1]Gastos R33'!C198</f>
        <v>0</v>
      </c>
      <c r="Z195" s="107">
        <f t="shared" si="6"/>
        <v>0</v>
      </c>
    </row>
    <row r="196" spans="1:27" x14ac:dyDescent="0.2">
      <c r="A196">
        <v>191</v>
      </c>
      <c r="B196" s="6">
        <v>2</v>
      </c>
      <c r="C196" s="16">
        <v>2950</v>
      </c>
      <c r="D196" s="17" t="s">
        <v>194</v>
      </c>
      <c r="E196" s="24">
        <f>+E197</f>
        <v>0</v>
      </c>
      <c r="F196" s="25"/>
      <c r="G196"/>
      <c r="N196" s="112">
        <f t="shared" si="5"/>
        <v>0</v>
      </c>
      <c r="O196" s="114" t="s">
        <v>1372</v>
      </c>
      <c r="P196" s="112">
        <f>+[1]Adm!C198</f>
        <v>0</v>
      </c>
      <c r="Q196" s="112">
        <f>+[1]PresMpal!C198</f>
        <v>0</v>
      </c>
      <c r="R196" s="112">
        <f>+'[1]Pro civil'!C198</f>
        <v>0</v>
      </c>
      <c r="S196" s="112">
        <f>+'[1]C social'!C198</f>
        <v>0</v>
      </c>
      <c r="T196" s="112">
        <f>+[1]Trasp!C198</f>
        <v>0</v>
      </c>
      <c r="U196" s="112">
        <f>+'[1]Agua P'!C198</f>
        <v>0</v>
      </c>
      <c r="V196"/>
      <c r="W196" s="112">
        <f>+'[1]Gastos R33'!C199</f>
        <v>0</v>
      </c>
      <c r="X196" s="104"/>
      <c r="Y196" s="104"/>
      <c r="Z196" s="112">
        <f t="shared" si="6"/>
        <v>0</v>
      </c>
      <c r="AA196" s="104"/>
    </row>
    <row r="197" spans="1:27" x14ac:dyDescent="0.2">
      <c r="A197">
        <v>192</v>
      </c>
      <c r="B197" s="6" t="s">
        <v>682</v>
      </c>
      <c r="C197" s="18">
        <v>2951</v>
      </c>
      <c r="D197" s="19" t="s">
        <v>195</v>
      </c>
      <c r="E197" s="27">
        <f>SUMIF($O$9:$O$690,C197,$N$9:$N$690)</f>
        <v>0</v>
      </c>
      <c r="F197" s="25"/>
      <c r="G197"/>
      <c r="N197" s="112">
        <f t="shared" si="5"/>
        <v>0</v>
      </c>
      <c r="O197" s="114" t="s">
        <v>1373</v>
      </c>
      <c r="P197" s="107">
        <f>+[1]Adm!C199</f>
        <v>0</v>
      </c>
      <c r="Q197" s="107">
        <f>+[1]PresMpal!C199</f>
        <v>0</v>
      </c>
      <c r="R197" s="107">
        <f>+'[1]Pro civil'!C199</f>
        <v>0</v>
      </c>
      <c r="S197" s="107">
        <f>+'[1]C social'!C199</f>
        <v>0</v>
      </c>
      <c r="T197" s="107">
        <f>+[1]Trasp!C199</f>
        <v>0</v>
      </c>
      <c r="U197" s="107">
        <f>+'[1]Agua P'!C199</f>
        <v>0</v>
      </c>
      <c r="W197" s="107">
        <f>+'[1]Gastos R33'!C200</f>
        <v>0</v>
      </c>
      <c r="Z197" s="107">
        <f t="shared" si="6"/>
        <v>0</v>
      </c>
    </row>
    <row r="198" spans="1:27" x14ac:dyDescent="0.2">
      <c r="A198">
        <v>193</v>
      </c>
      <c r="B198" s="6">
        <v>2</v>
      </c>
      <c r="C198" s="16">
        <v>2960</v>
      </c>
      <c r="D198" s="17" t="s">
        <v>196</v>
      </c>
      <c r="E198" s="24">
        <f>+E199</f>
        <v>450000</v>
      </c>
      <c r="F198" s="25"/>
      <c r="G198"/>
      <c r="N198" s="112">
        <f t="shared" si="5"/>
        <v>10000</v>
      </c>
      <c r="O198" s="114" t="s">
        <v>1374</v>
      </c>
      <c r="P198" s="112">
        <f>+[1]Adm!C200</f>
        <v>10000</v>
      </c>
      <c r="Q198" s="112">
        <f>+[1]PresMpal!C200</f>
        <v>0</v>
      </c>
      <c r="R198" s="112">
        <f>+'[1]Pro civil'!C200</f>
        <v>0</v>
      </c>
      <c r="S198" s="112">
        <f>+'[1]C social'!C200</f>
        <v>0</v>
      </c>
      <c r="T198" s="112">
        <f>+[1]Trasp!C200</f>
        <v>0</v>
      </c>
      <c r="U198" s="112">
        <f>+'[1]Agua P'!C200</f>
        <v>0</v>
      </c>
      <c r="V198"/>
      <c r="W198" s="112">
        <f>+'[1]Gastos R33'!C201</f>
        <v>0</v>
      </c>
      <c r="X198" s="104"/>
      <c r="Y198" s="104"/>
      <c r="Z198" s="112">
        <f t="shared" si="6"/>
        <v>10000</v>
      </c>
      <c r="AA198" s="104"/>
    </row>
    <row r="199" spans="1:27" x14ac:dyDescent="0.2">
      <c r="A199">
        <v>194</v>
      </c>
      <c r="B199" s="6" t="s">
        <v>682</v>
      </c>
      <c r="C199" s="18">
        <v>2961</v>
      </c>
      <c r="D199" s="19" t="s">
        <v>197</v>
      </c>
      <c r="E199" s="27">
        <f>SUMIF($O$9:$O$690,C199,$N$9:$N$690)</f>
        <v>450000</v>
      </c>
      <c r="F199" s="25"/>
      <c r="G199"/>
      <c r="N199" s="112">
        <f t="shared" ref="N199:N262" si="7">SUM(P199:Y199)</f>
        <v>0</v>
      </c>
      <c r="O199" s="114" t="s">
        <v>1375</v>
      </c>
      <c r="P199" s="107">
        <f>+[1]Adm!C201</f>
        <v>0</v>
      </c>
      <c r="Q199" s="107">
        <f>+[1]PresMpal!C201</f>
        <v>0</v>
      </c>
      <c r="R199" s="107">
        <f>+'[1]Pro civil'!C201</f>
        <v>0</v>
      </c>
      <c r="S199" s="107">
        <f>+'[1]C social'!C201</f>
        <v>0</v>
      </c>
      <c r="T199" s="107">
        <f>+[1]Trasp!C201</f>
        <v>0</v>
      </c>
      <c r="U199" s="107">
        <f>+'[1]Agua P'!C201</f>
        <v>0</v>
      </c>
      <c r="W199" s="107">
        <f>+'[1]Gastos R33'!C202</f>
        <v>0</v>
      </c>
      <c r="Z199" s="107">
        <f t="shared" si="6"/>
        <v>0</v>
      </c>
    </row>
    <row r="200" spans="1:27" x14ac:dyDescent="0.2">
      <c r="A200">
        <v>195</v>
      </c>
      <c r="B200" s="6">
        <v>2</v>
      </c>
      <c r="C200" s="16">
        <v>2970</v>
      </c>
      <c r="D200" s="17" t="s">
        <v>198</v>
      </c>
      <c r="E200" s="24">
        <f>+E201</f>
        <v>0</v>
      </c>
      <c r="F200" s="25"/>
      <c r="G200"/>
      <c r="N200" s="112">
        <f t="shared" si="7"/>
        <v>0</v>
      </c>
      <c r="O200" s="114" t="s">
        <v>1376</v>
      </c>
      <c r="P200" s="112">
        <f>+[1]Adm!C202</f>
        <v>0</v>
      </c>
      <c r="Q200" s="112">
        <f>+[1]PresMpal!C202</f>
        <v>0</v>
      </c>
      <c r="R200" s="112">
        <f>+'[1]Pro civil'!C202</f>
        <v>0</v>
      </c>
      <c r="S200" s="112">
        <f>+'[1]C social'!C202</f>
        <v>0</v>
      </c>
      <c r="T200" s="112">
        <f>+[1]Trasp!C202</f>
        <v>0</v>
      </c>
      <c r="U200" s="112">
        <f>+'[1]Agua P'!C202</f>
        <v>0</v>
      </c>
      <c r="V200"/>
      <c r="W200" s="112">
        <f>+'[1]Gastos R33'!C203</f>
        <v>0</v>
      </c>
      <c r="X200" s="104"/>
      <c r="Y200" s="104"/>
      <c r="Z200" s="112">
        <f t="shared" si="6"/>
        <v>0</v>
      </c>
      <c r="AA200" s="104"/>
    </row>
    <row r="201" spans="1:27" x14ac:dyDescent="0.2">
      <c r="A201">
        <v>196</v>
      </c>
      <c r="B201" s="6" t="s">
        <v>682</v>
      </c>
      <c r="C201" s="18">
        <v>2971</v>
      </c>
      <c r="D201" s="19" t="s">
        <v>199</v>
      </c>
      <c r="E201" s="27">
        <f>SUMIF($O$9:$O$690,C201,$N$9:$N$690)</f>
        <v>0</v>
      </c>
      <c r="F201" s="25"/>
      <c r="G201"/>
      <c r="N201" s="112">
        <f t="shared" si="7"/>
        <v>0</v>
      </c>
      <c r="O201" s="114" t="s">
        <v>1377</v>
      </c>
      <c r="P201" s="107">
        <f>+[1]Adm!C203</f>
        <v>0</v>
      </c>
      <c r="Q201" s="107">
        <f>+[1]PresMpal!C203</f>
        <v>0</v>
      </c>
      <c r="R201" s="107">
        <f>+'[1]Pro civil'!C203</f>
        <v>0</v>
      </c>
      <c r="S201" s="107">
        <f>+'[1]C social'!C203</f>
        <v>0</v>
      </c>
      <c r="T201" s="107">
        <f>+[1]Trasp!C203</f>
        <v>0</v>
      </c>
      <c r="U201" s="107">
        <f>+'[1]Agua P'!C203</f>
        <v>0</v>
      </c>
      <c r="W201" s="107">
        <f>+'[1]Gastos R33'!C204</f>
        <v>0</v>
      </c>
      <c r="Z201" s="107">
        <f t="shared" si="6"/>
        <v>0</v>
      </c>
    </row>
    <row r="202" spans="1:27" x14ac:dyDescent="0.2">
      <c r="A202">
        <v>197</v>
      </c>
      <c r="B202" s="6">
        <v>2</v>
      </c>
      <c r="C202" s="16">
        <v>2980</v>
      </c>
      <c r="D202" s="17" t="s">
        <v>200</v>
      </c>
      <c r="E202" s="24">
        <f>+E203</f>
        <v>200000</v>
      </c>
      <c r="F202" s="25"/>
      <c r="G202"/>
      <c r="N202" s="112">
        <f t="shared" si="7"/>
        <v>0</v>
      </c>
      <c r="O202" s="114" t="s">
        <v>1378</v>
      </c>
      <c r="P202" s="112">
        <f>+[1]Adm!C204</f>
        <v>0</v>
      </c>
      <c r="Q202" s="112">
        <f>+[1]PresMpal!C204</f>
        <v>0</v>
      </c>
      <c r="R202" s="112">
        <f>+'[1]Pro civil'!C204</f>
        <v>0</v>
      </c>
      <c r="S202" s="112">
        <f>+'[1]C social'!C204</f>
        <v>0</v>
      </c>
      <c r="T202" s="112">
        <f>+[1]Trasp!C204</f>
        <v>0</v>
      </c>
      <c r="U202" s="112">
        <f>+'[1]Agua P'!C204</f>
        <v>0</v>
      </c>
      <c r="V202"/>
      <c r="W202" s="112">
        <f>+'[1]Gastos R33'!C205</f>
        <v>0</v>
      </c>
      <c r="X202" s="104"/>
      <c r="Y202" s="104"/>
      <c r="Z202" s="112">
        <f t="shared" si="6"/>
        <v>0</v>
      </c>
      <c r="AA202" s="104"/>
    </row>
    <row r="203" spans="1:27" x14ac:dyDescent="0.2">
      <c r="A203">
        <v>198</v>
      </c>
      <c r="B203" s="6" t="s">
        <v>682</v>
      </c>
      <c r="C203" s="18">
        <v>2981</v>
      </c>
      <c r="D203" s="19" t="s">
        <v>201</v>
      </c>
      <c r="E203" s="27">
        <f>SUMIF($O$9:$O$690,C203,$N$9:$N$690)</f>
        <v>200000</v>
      </c>
      <c r="F203" s="25"/>
      <c r="G203"/>
      <c r="N203" s="112">
        <f t="shared" si="7"/>
        <v>0</v>
      </c>
      <c r="O203" s="114" t="s">
        <v>1379</v>
      </c>
      <c r="P203" s="107">
        <f>+[1]Adm!C205</f>
        <v>0</v>
      </c>
      <c r="Q203" s="107">
        <f>+[1]PresMpal!C205</f>
        <v>0</v>
      </c>
      <c r="R203" s="107">
        <f>+'[1]Pro civil'!C205</f>
        <v>0</v>
      </c>
      <c r="S203" s="107">
        <f>+'[1]C social'!C205</f>
        <v>0</v>
      </c>
      <c r="T203" s="107">
        <f>+[1]Trasp!C205</f>
        <v>0</v>
      </c>
      <c r="U203" s="107">
        <f>+'[1]Agua P'!C205</f>
        <v>0</v>
      </c>
      <c r="W203" s="107">
        <f>+'[1]Gastos R33'!C206</f>
        <v>0</v>
      </c>
      <c r="Z203" s="107">
        <f t="shared" si="6"/>
        <v>0</v>
      </c>
    </row>
    <row r="204" spans="1:27" x14ac:dyDescent="0.2">
      <c r="A204">
        <v>199</v>
      </c>
      <c r="B204" s="6">
        <v>2</v>
      </c>
      <c r="C204" s="16">
        <v>2990</v>
      </c>
      <c r="D204" s="17" t="s">
        <v>202</v>
      </c>
      <c r="E204" s="24">
        <f>+E205</f>
        <v>0</v>
      </c>
      <c r="F204" s="25"/>
      <c r="G204"/>
      <c r="N204" s="112">
        <f t="shared" si="7"/>
        <v>400000</v>
      </c>
      <c r="O204" s="114" t="s">
        <v>1380</v>
      </c>
      <c r="P204" s="112">
        <f>+[1]Adm!C206</f>
        <v>200000</v>
      </c>
      <c r="Q204" s="112">
        <f>+[1]PresMpal!C206</f>
        <v>0</v>
      </c>
      <c r="R204" s="112">
        <f>+'[1]Pro civil'!C206</f>
        <v>0</v>
      </c>
      <c r="S204" s="112">
        <f>+'[1]C social'!C206</f>
        <v>0</v>
      </c>
      <c r="T204" s="112">
        <f>+[1]Trasp!C206</f>
        <v>0</v>
      </c>
      <c r="U204" s="112">
        <f>+'[1]Agua P'!C206</f>
        <v>0</v>
      </c>
      <c r="V204"/>
      <c r="W204" s="112">
        <f>+'[1]Gastos R33'!C207</f>
        <v>200000</v>
      </c>
      <c r="X204" s="104"/>
      <c r="Y204" s="104"/>
      <c r="Z204" s="112">
        <f t="shared" si="6"/>
        <v>200000</v>
      </c>
      <c r="AA204" s="104"/>
    </row>
    <row r="205" spans="1:27" x14ac:dyDescent="0.2">
      <c r="A205">
        <v>200</v>
      </c>
      <c r="B205" s="6" t="s">
        <v>682</v>
      </c>
      <c r="C205" s="18">
        <v>2991</v>
      </c>
      <c r="D205" s="19" t="s">
        <v>203</v>
      </c>
      <c r="E205" s="27">
        <f>SUMIF($O$9:$O$690,C205,$N$9:$N$690)</f>
        <v>0</v>
      </c>
      <c r="F205" s="25"/>
      <c r="G205"/>
      <c r="N205" s="112">
        <f t="shared" si="7"/>
        <v>0</v>
      </c>
      <c r="O205" s="114" t="s">
        <v>1381</v>
      </c>
      <c r="P205" s="107">
        <f>+[1]Adm!C207</f>
        <v>0</v>
      </c>
      <c r="Q205" s="107">
        <f>+[1]PresMpal!C207</f>
        <v>0</v>
      </c>
      <c r="R205" s="107">
        <f>+'[1]Pro civil'!C207</f>
        <v>0</v>
      </c>
      <c r="S205" s="107">
        <f>+'[1]C social'!C207</f>
        <v>0</v>
      </c>
      <c r="T205" s="107">
        <f>+[1]Trasp!C207</f>
        <v>0</v>
      </c>
      <c r="U205" s="107">
        <f>+'[1]Agua P'!C207</f>
        <v>0</v>
      </c>
      <c r="W205" s="107">
        <f>+'[1]Gastos R33'!C208</f>
        <v>0</v>
      </c>
      <c r="Z205" s="107">
        <f t="shared" si="6"/>
        <v>0</v>
      </c>
    </row>
    <row r="206" spans="1:27" x14ac:dyDescent="0.2">
      <c r="A206">
        <v>201</v>
      </c>
      <c r="B206" s="6">
        <v>4</v>
      </c>
      <c r="C206" s="14">
        <v>3000</v>
      </c>
      <c r="D206" s="2" t="s">
        <v>632</v>
      </c>
      <c r="E206" s="27"/>
      <c r="F206" s="25">
        <f>+E207+E229+E250+E272+E293+E312+E329+E349+E363</f>
        <v>11630000</v>
      </c>
      <c r="G206"/>
      <c r="N206" s="112">
        <f t="shared" si="7"/>
        <v>0</v>
      </c>
      <c r="O206" s="114" t="s">
        <v>1382</v>
      </c>
      <c r="P206" s="112">
        <f>+[1]Adm!C208</f>
        <v>0</v>
      </c>
      <c r="Q206" s="112">
        <f>+[1]PresMpal!C208</f>
        <v>0</v>
      </c>
      <c r="R206" s="112">
        <f>+'[1]Pro civil'!C208</f>
        <v>0</v>
      </c>
      <c r="S206" s="112">
        <f>+'[1]C social'!C208</f>
        <v>0</v>
      </c>
      <c r="T206" s="112">
        <f>+[1]Trasp!C208</f>
        <v>0</v>
      </c>
      <c r="U206" s="112">
        <f>+'[1]Agua P'!C208</f>
        <v>0</v>
      </c>
      <c r="V206"/>
      <c r="W206" s="112">
        <f>+'[1]Gastos R33'!C209</f>
        <v>0</v>
      </c>
      <c r="X206" s="104"/>
      <c r="Y206" s="104"/>
      <c r="Z206" s="112">
        <f t="shared" si="6"/>
        <v>0</v>
      </c>
      <c r="AA206" s="104"/>
    </row>
    <row r="207" spans="1:27" x14ac:dyDescent="0.2">
      <c r="A207">
        <v>202</v>
      </c>
      <c r="B207" s="6">
        <v>3</v>
      </c>
      <c r="C207" s="14">
        <v>3100</v>
      </c>
      <c r="D207" s="15" t="s">
        <v>633</v>
      </c>
      <c r="E207" s="26">
        <f>+E208+E212+E214+E216+E218+E220+E222+E224+E227</f>
        <v>7910000</v>
      </c>
      <c r="F207" s="25"/>
      <c r="G207"/>
      <c r="N207" s="112">
        <f t="shared" si="7"/>
        <v>0</v>
      </c>
      <c r="O207" s="114" t="s">
        <v>1383</v>
      </c>
      <c r="P207" s="112">
        <f>+[1]Adm!C209</f>
        <v>0</v>
      </c>
      <c r="Q207" s="112">
        <f>+[1]PresMpal!C209</f>
        <v>0</v>
      </c>
      <c r="R207" s="112">
        <f>+'[1]Pro civil'!C209</f>
        <v>0</v>
      </c>
      <c r="S207" s="112">
        <f>+'[1]C social'!C209</f>
        <v>0</v>
      </c>
      <c r="T207" s="112">
        <f>+[1]Trasp!C209</f>
        <v>0</v>
      </c>
      <c r="U207" s="112">
        <f>+'[1]Agua P'!C209</f>
        <v>0</v>
      </c>
      <c r="V207"/>
      <c r="W207" s="112">
        <f>+'[1]Gastos R33'!C210</f>
        <v>0</v>
      </c>
      <c r="X207" s="104"/>
      <c r="Y207" s="104"/>
      <c r="Z207" s="112">
        <f t="shared" si="6"/>
        <v>0</v>
      </c>
      <c r="AA207" s="104"/>
    </row>
    <row r="208" spans="1:27" x14ac:dyDescent="0.2">
      <c r="A208">
        <v>203</v>
      </c>
      <c r="B208" s="6">
        <v>2</v>
      </c>
      <c r="C208" s="16">
        <v>3110</v>
      </c>
      <c r="D208" s="17" t="s">
        <v>204</v>
      </c>
      <c r="E208" s="24">
        <f>+E209+E210+E211</f>
        <v>7500000</v>
      </c>
      <c r="F208" s="25"/>
      <c r="G208"/>
      <c r="N208" s="112">
        <f t="shared" si="7"/>
        <v>0</v>
      </c>
      <c r="O208" s="114" t="s">
        <v>1384</v>
      </c>
      <c r="P208" s="112">
        <f>+[1]Adm!C210</f>
        <v>0</v>
      </c>
      <c r="Q208" s="112">
        <f>+[1]PresMpal!C210</f>
        <v>0</v>
      </c>
      <c r="R208" s="112">
        <f>+'[1]Pro civil'!C210</f>
        <v>0</v>
      </c>
      <c r="S208" s="112">
        <f>+'[1]C social'!C210</f>
        <v>0</v>
      </c>
      <c r="T208" s="112">
        <f>+[1]Trasp!C210</f>
        <v>0</v>
      </c>
      <c r="U208" s="112">
        <f>+'[1]Agua P'!C210</f>
        <v>0</v>
      </c>
      <c r="V208"/>
      <c r="W208" s="112">
        <f>+'[1]Gastos R33'!C211</f>
        <v>0</v>
      </c>
      <c r="X208" s="104"/>
      <c r="Y208" s="104"/>
      <c r="Z208" s="112">
        <f t="shared" si="6"/>
        <v>0</v>
      </c>
      <c r="AA208" s="104"/>
    </row>
    <row r="209" spans="1:27" x14ac:dyDescent="0.2">
      <c r="A209">
        <v>204</v>
      </c>
      <c r="B209" s="6" t="s">
        <v>682</v>
      </c>
      <c r="C209" s="18">
        <v>3111</v>
      </c>
      <c r="D209" s="19" t="s">
        <v>205</v>
      </c>
      <c r="E209" s="27">
        <f>SUMIF($O$9:$O$690,C209,$N$9:$N$690)</f>
        <v>7500000</v>
      </c>
      <c r="F209" s="25"/>
      <c r="G209"/>
      <c r="N209" s="112">
        <f t="shared" si="7"/>
        <v>0</v>
      </c>
      <c r="O209" s="114" t="s">
        <v>1385</v>
      </c>
      <c r="P209" s="107">
        <f>+[1]Adm!C211</f>
        <v>0</v>
      </c>
      <c r="Q209" s="107">
        <f>+[1]PresMpal!C211</f>
        <v>0</v>
      </c>
      <c r="R209" s="107">
        <f>+'[1]Pro civil'!C211</f>
        <v>0</v>
      </c>
      <c r="S209" s="107">
        <f>+'[1]C social'!C211</f>
        <v>0</v>
      </c>
      <c r="T209" s="107">
        <f>+[1]Trasp!C211</f>
        <v>0</v>
      </c>
      <c r="U209" s="107">
        <f>+'[1]Agua P'!C211</f>
        <v>0</v>
      </c>
      <c r="W209" s="107">
        <f>+'[1]Gastos R33'!C212</f>
        <v>0</v>
      </c>
      <c r="Z209" s="107">
        <f t="shared" si="6"/>
        <v>0</v>
      </c>
    </row>
    <row r="210" spans="1:27" x14ac:dyDescent="0.2">
      <c r="A210">
        <v>205</v>
      </c>
      <c r="B210" s="6">
        <v>1</v>
      </c>
      <c r="C210" s="18">
        <v>3112</v>
      </c>
      <c r="D210" s="19" t="s">
        <v>206</v>
      </c>
      <c r="E210" s="27">
        <f>SUMIF($O$9:$O$690,C210,$N$9:$N$690)</f>
        <v>0</v>
      </c>
      <c r="F210" s="25"/>
      <c r="G210"/>
      <c r="N210" s="112">
        <f t="shared" si="7"/>
        <v>0</v>
      </c>
      <c r="O210" s="113" t="s">
        <v>1386</v>
      </c>
      <c r="P210" s="107">
        <f>+[1]Adm!C212</f>
        <v>0</v>
      </c>
      <c r="Q210" s="107">
        <f>+[1]PresMpal!C212</f>
        <v>0</v>
      </c>
      <c r="R210" s="107">
        <f>+'[1]Pro civil'!C212</f>
        <v>0</v>
      </c>
      <c r="S210" s="107">
        <f>+'[1]C social'!C212</f>
        <v>0</v>
      </c>
      <c r="T210" s="107">
        <f>+[1]Trasp!C212</f>
        <v>0</v>
      </c>
      <c r="U210" s="107">
        <f>+'[1]Agua P'!C212</f>
        <v>0</v>
      </c>
      <c r="W210" s="107">
        <f>+'[1]Gastos R33'!C213</f>
        <v>0</v>
      </c>
      <c r="Z210" s="107">
        <f t="shared" si="6"/>
        <v>0</v>
      </c>
    </row>
    <row r="211" spans="1:27" x14ac:dyDescent="0.2">
      <c r="A211">
        <v>206</v>
      </c>
      <c r="B211" s="6">
        <v>1</v>
      </c>
      <c r="C211" s="18">
        <v>3113</v>
      </c>
      <c r="D211" s="19" t="s">
        <v>207</v>
      </c>
      <c r="E211" s="27">
        <f>SUMIF($O$9:$O$690,C211,$N$9:$N$690)</f>
        <v>0</v>
      </c>
      <c r="F211" s="25"/>
      <c r="G211"/>
      <c r="N211" s="112">
        <f t="shared" si="7"/>
        <v>0</v>
      </c>
      <c r="O211" s="114" t="s">
        <v>1387</v>
      </c>
      <c r="P211" s="107">
        <f>+[1]Adm!C213</f>
        <v>0</v>
      </c>
      <c r="Q211" s="107">
        <f>+[1]PresMpal!C213</f>
        <v>0</v>
      </c>
      <c r="R211" s="107">
        <f>+'[1]Pro civil'!C213</f>
        <v>0</v>
      </c>
      <c r="S211" s="107">
        <f>+'[1]C social'!C213</f>
        <v>0</v>
      </c>
      <c r="T211" s="107">
        <f>+[1]Trasp!C213</f>
        <v>0</v>
      </c>
      <c r="U211" s="107">
        <f>+'[1]Agua P'!C213</f>
        <v>0</v>
      </c>
      <c r="W211" s="107">
        <f>+'[1]Gastos R33'!C214</f>
        <v>0</v>
      </c>
      <c r="Z211" s="107">
        <f t="shared" si="6"/>
        <v>0</v>
      </c>
    </row>
    <row r="212" spans="1:27" x14ac:dyDescent="0.2">
      <c r="A212">
        <v>207</v>
      </c>
      <c r="B212" s="6">
        <v>2</v>
      </c>
      <c r="C212" s="16">
        <v>3120</v>
      </c>
      <c r="D212" s="17" t="s">
        <v>208</v>
      </c>
      <c r="E212" s="24">
        <f>+E213</f>
        <v>0</v>
      </c>
      <c r="F212" s="25"/>
      <c r="G212"/>
      <c r="N212" s="112">
        <f t="shared" si="7"/>
        <v>20000</v>
      </c>
      <c r="O212" s="114" t="s">
        <v>1388</v>
      </c>
      <c r="P212" s="112">
        <f>+[1]Adm!C214</f>
        <v>20000</v>
      </c>
      <c r="Q212" s="112">
        <f>+[1]PresMpal!C214</f>
        <v>0</v>
      </c>
      <c r="R212" s="112">
        <f>+'[1]Pro civil'!C214</f>
        <v>0</v>
      </c>
      <c r="S212" s="112">
        <f>+'[1]C social'!C214</f>
        <v>0</v>
      </c>
      <c r="T212" s="112">
        <f>+[1]Trasp!C214</f>
        <v>0</v>
      </c>
      <c r="U212" s="112">
        <f>+'[1]Agua P'!C214</f>
        <v>0</v>
      </c>
      <c r="V212"/>
      <c r="W212" s="112">
        <f>+'[1]Gastos R33'!C215</f>
        <v>0</v>
      </c>
      <c r="X212" s="104"/>
      <c r="Y212" s="104"/>
      <c r="Z212" s="112">
        <f t="shared" si="6"/>
        <v>20000</v>
      </c>
      <c r="AA212" s="104"/>
    </row>
    <row r="213" spans="1:27" x14ac:dyDescent="0.2">
      <c r="A213">
        <v>208</v>
      </c>
      <c r="B213" s="6" t="s">
        <v>682</v>
      </c>
      <c r="C213" s="18">
        <v>3121</v>
      </c>
      <c r="D213" s="19" t="s">
        <v>209</v>
      </c>
      <c r="E213" s="27">
        <f>SUMIF($O$9:$O$690,C213,$N$9:$N$690)</f>
        <v>0</v>
      </c>
      <c r="F213" s="25"/>
      <c r="G213"/>
      <c r="N213" s="112">
        <f t="shared" si="7"/>
        <v>0</v>
      </c>
      <c r="O213" s="114" t="s">
        <v>1389</v>
      </c>
      <c r="P213" s="107">
        <f>+[1]Adm!C215</f>
        <v>0</v>
      </c>
      <c r="Q213" s="107">
        <f>+[1]PresMpal!C215</f>
        <v>0</v>
      </c>
      <c r="R213" s="107">
        <f>+'[1]Pro civil'!C215</f>
        <v>0</v>
      </c>
      <c r="S213" s="107">
        <f>+'[1]C social'!C215</f>
        <v>0</v>
      </c>
      <c r="T213" s="107">
        <f>+[1]Trasp!C215</f>
        <v>0</v>
      </c>
      <c r="U213" s="107">
        <f>+'[1]Agua P'!C215</f>
        <v>0</v>
      </c>
      <c r="W213" s="107">
        <f>+'[1]Gastos R33'!C216</f>
        <v>0</v>
      </c>
      <c r="Z213" s="107">
        <f t="shared" si="6"/>
        <v>0</v>
      </c>
    </row>
    <row r="214" spans="1:27" x14ac:dyDescent="0.2">
      <c r="A214">
        <v>209</v>
      </c>
      <c r="B214" s="6">
        <v>2</v>
      </c>
      <c r="C214" s="16">
        <v>3130</v>
      </c>
      <c r="D214" s="17" t="s">
        <v>210</v>
      </c>
      <c r="E214" s="24">
        <f>+E215</f>
        <v>0</v>
      </c>
      <c r="F214" s="25"/>
      <c r="G214"/>
      <c r="N214" s="112">
        <f t="shared" si="7"/>
        <v>0</v>
      </c>
      <c r="O214" s="114" t="s">
        <v>1390</v>
      </c>
      <c r="P214" s="112">
        <f>+[1]Adm!C216</f>
        <v>0</v>
      </c>
      <c r="Q214" s="112">
        <f>+[1]PresMpal!C216</f>
        <v>0</v>
      </c>
      <c r="R214" s="112">
        <f>+'[1]Pro civil'!C216</f>
        <v>0</v>
      </c>
      <c r="S214" s="112">
        <f>+'[1]C social'!C216</f>
        <v>0</v>
      </c>
      <c r="T214" s="112">
        <f>+[1]Trasp!C216</f>
        <v>0</v>
      </c>
      <c r="U214" s="112">
        <f>+'[1]Agua P'!C216</f>
        <v>0</v>
      </c>
      <c r="V214"/>
      <c r="W214" s="112">
        <f>+'[1]Gastos R33'!C217</f>
        <v>0</v>
      </c>
      <c r="X214" s="104"/>
      <c r="Y214" s="104"/>
      <c r="Z214" s="112">
        <f t="shared" si="6"/>
        <v>0</v>
      </c>
      <c r="AA214" s="104"/>
    </row>
    <row r="215" spans="1:27" x14ac:dyDescent="0.2">
      <c r="A215">
        <v>210</v>
      </c>
      <c r="B215" s="6" t="s">
        <v>682</v>
      </c>
      <c r="C215" s="18">
        <v>3131</v>
      </c>
      <c r="D215" s="19" t="s">
        <v>211</v>
      </c>
      <c r="E215" s="27">
        <f>SUMIF($O$9:$O$690,C215,$N$9:$N$690)</f>
        <v>0</v>
      </c>
      <c r="F215" s="25"/>
      <c r="G215"/>
      <c r="N215" s="112">
        <f t="shared" si="7"/>
        <v>0</v>
      </c>
      <c r="O215" s="114" t="s">
        <v>1391</v>
      </c>
      <c r="P215" s="107">
        <f>+[1]Adm!C217</f>
        <v>0</v>
      </c>
      <c r="Q215" s="107">
        <f>+[1]PresMpal!C217</f>
        <v>0</v>
      </c>
      <c r="R215" s="107">
        <f>+'[1]Pro civil'!C217</f>
        <v>0</v>
      </c>
      <c r="S215" s="107">
        <f>+'[1]C social'!C217</f>
        <v>0</v>
      </c>
      <c r="T215" s="107">
        <f>+[1]Trasp!C217</f>
        <v>0</v>
      </c>
      <c r="U215" s="107">
        <f>+'[1]Agua P'!C217</f>
        <v>0</v>
      </c>
      <c r="W215" s="107">
        <f>+'[1]Gastos R33'!C218</f>
        <v>0</v>
      </c>
      <c r="Z215" s="107">
        <f t="shared" si="6"/>
        <v>0</v>
      </c>
    </row>
    <row r="216" spans="1:27" x14ac:dyDescent="0.2">
      <c r="A216">
        <v>211</v>
      </c>
      <c r="B216" s="6">
        <v>2</v>
      </c>
      <c r="C216" s="16">
        <v>3140</v>
      </c>
      <c r="D216" s="17" t="s">
        <v>212</v>
      </c>
      <c r="E216" s="24">
        <f>+E217</f>
        <v>10000</v>
      </c>
      <c r="F216" s="25"/>
      <c r="G216"/>
      <c r="N216" s="112">
        <f t="shared" si="7"/>
        <v>0</v>
      </c>
      <c r="O216" s="114" t="s">
        <v>1392</v>
      </c>
      <c r="P216" s="112">
        <f>+[1]Adm!C218</f>
        <v>0</v>
      </c>
      <c r="Q216" s="112">
        <f>+[1]PresMpal!C218</f>
        <v>0</v>
      </c>
      <c r="R216" s="112">
        <f>+'[1]Pro civil'!C218</f>
        <v>0</v>
      </c>
      <c r="S216" s="112">
        <f>+'[1]C social'!C218</f>
        <v>0</v>
      </c>
      <c r="T216" s="112">
        <f>+[1]Trasp!C218</f>
        <v>0</v>
      </c>
      <c r="U216" s="112">
        <f>+'[1]Agua P'!C218</f>
        <v>0</v>
      </c>
      <c r="V216"/>
      <c r="W216" s="112">
        <f>+'[1]Gastos R33'!C219</f>
        <v>0</v>
      </c>
      <c r="X216" s="104"/>
      <c r="Y216" s="104"/>
      <c r="Z216" s="112">
        <f t="shared" si="6"/>
        <v>0</v>
      </c>
      <c r="AA216" s="104"/>
    </row>
    <row r="217" spans="1:27" x14ac:dyDescent="0.2">
      <c r="A217">
        <v>212</v>
      </c>
      <c r="B217" s="6" t="s">
        <v>682</v>
      </c>
      <c r="C217" s="18">
        <v>3141</v>
      </c>
      <c r="D217" s="19" t="s">
        <v>213</v>
      </c>
      <c r="E217" s="27">
        <f>SUMIF($O$9:$O$690,C217,$N$9:$N$690)</f>
        <v>10000</v>
      </c>
      <c r="F217" s="25"/>
      <c r="G217"/>
      <c r="N217" s="112">
        <f t="shared" si="7"/>
        <v>0</v>
      </c>
      <c r="O217" s="114" t="s">
        <v>1393</v>
      </c>
      <c r="P217" s="107">
        <f>+[1]Adm!C219</f>
        <v>0</v>
      </c>
      <c r="Q217" s="107">
        <f>+[1]PresMpal!C219</f>
        <v>0</v>
      </c>
      <c r="R217" s="107">
        <f>+'[1]Pro civil'!C219</f>
        <v>0</v>
      </c>
      <c r="S217" s="107">
        <f>+'[1]C social'!C219</f>
        <v>0</v>
      </c>
      <c r="T217" s="107">
        <f>+[1]Trasp!C219</f>
        <v>0</v>
      </c>
      <c r="U217" s="107">
        <f>+'[1]Agua P'!C219</f>
        <v>0</v>
      </c>
      <c r="W217" s="107">
        <f>+'[1]Gastos R33'!C220</f>
        <v>0</v>
      </c>
      <c r="Z217" s="107">
        <f t="shared" si="6"/>
        <v>0</v>
      </c>
    </row>
    <row r="218" spans="1:27" x14ac:dyDescent="0.2">
      <c r="A218">
        <v>213</v>
      </c>
      <c r="B218" s="6">
        <v>2</v>
      </c>
      <c r="C218" s="16">
        <v>3150</v>
      </c>
      <c r="D218" s="17" t="s">
        <v>214</v>
      </c>
      <c r="E218" s="24">
        <f>+E219</f>
        <v>0</v>
      </c>
      <c r="F218" s="25"/>
      <c r="G218"/>
      <c r="N218" s="112">
        <f t="shared" si="7"/>
        <v>0</v>
      </c>
      <c r="O218" s="114" t="s">
        <v>1394</v>
      </c>
      <c r="P218" s="112">
        <f>+[1]Adm!C220</f>
        <v>0</v>
      </c>
      <c r="Q218" s="112">
        <f>+[1]PresMpal!C220</f>
        <v>0</v>
      </c>
      <c r="R218" s="112">
        <f>+'[1]Pro civil'!C220</f>
        <v>0</v>
      </c>
      <c r="S218" s="112">
        <f>+'[1]C social'!C220</f>
        <v>0</v>
      </c>
      <c r="T218" s="112">
        <f>+[1]Trasp!C220</f>
        <v>0</v>
      </c>
      <c r="U218" s="112">
        <f>+'[1]Agua P'!C220</f>
        <v>0</v>
      </c>
      <c r="V218"/>
      <c r="W218" s="112">
        <f>+'[1]Gastos R33'!C221</f>
        <v>0</v>
      </c>
      <c r="X218" s="104"/>
      <c r="Y218" s="104"/>
      <c r="Z218" s="112">
        <f t="shared" si="6"/>
        <v>0</v>
      </c>
      <c r="AA218" s="104"/>
    </row>
    <row r="219" spans="1:27" x14ac:dyDescent="0.2">
      <c r="A219">
        <v>214</v>
      </c>
      <c r="B219" s="6" t="s">
        <v>682</v>
      </c>
      <c r="C219" s="18">
        <v>3151</v>
      </c>
      <c r="D219" s="19" t="s">
        <v>215</v>
      </c>
      <c r="E219" s="27">
        <f>SUMIF($O$9:$O$690,C219,$N$9:$N$690)</f>
        <v>0</v>
      </c>
      <c r="F219" s="25"/>
      <c r="G219"/>
      <c r="N219" s="112">
        <f t="shared" si="7"/>
        <v>0</v>
      </c>
      <c r="O219" s="114" t="s">
        <v>1395</v>
      </c>
      <c r="P219" s="107">
        <f>+[1]Adm!C221</f>
        <v>0</v>
      </c>
      <c r="Q219" s="107">
        <f>+[1]PresMpal!C221</f>
        <v>0</v>
      </c>
      <c r="R219" s="107">
        <f>+'[1]Pro civil'!C221</f>
        <v>0</v>
      </c>
      <c r="S219" s="107">
        <f>+'[1]C social'!C221</f>
        <v>0</v>
      </c>
      <c r="T219" s="107">
        <f>+[1]Trasp!C221</f>
        <v>0</v>
      </c>
      <c r="U219" s="107">
        <f>+'[1]Agua P'!C221</f>
        <v>0</v>
      </c>
      <c r="W219" s="107">
        <f>+'[1]Gastos R33'!C222</f>
        <v>0</v>
      </c>
      <c r="Z219" s="107">
        <f t="shared" si="6"/>
        <v>0</v>
      </c>
    </row>
    <row r="220" spans="1:27" x14ac:dyDescent="0.2">
      <c r="A220">
        <v>215</v>
      </c>
      <c r="B220" s="6">
        <v>2</v>
      </c>
      <c r="C220" s="16">
        <v>3160</v>
      </c>
      <c r="D220" s="17" t="s">
        <v>216</v>
      </c>
      <c r="E220" s="24">
        <f>+E221</f>
        <v>0</v>
      </c>
      <c r="F220" s="25"/>
      <c r="G220"/>
      <c r="N220" s="112">
        <f t="shared" si="7"/>
        <v>1900000</v>
      </c>
      <c r="O220" s="114" t="s">
        <v>1396</v>
      </c>
      <c r="P220" s="112">
        <f>+[1]Adm!C222</f>
        <v>100000</v>
      </c>
      <c r="Q220" s="112">
        <f>+[1]PresMpal!C222</f>
        <v>0</v>
      </c>
      <c r="R220" s="112">
        <f>+'[1]Pro civil'!C222</f>
        <v>0</v>
      </c>
      <c r="S220" s="112">
        <f>+'[1]C social'!C222</f>
        <v>0</v>
      </c>
      <c r="T220" s="112">
        <f>+[1]Trasp!C222</f>
        <v>0</v>
      </c>
      <c r="U220" s="112">
        <f>+'[1]Agua P'!C222</f>
        <v>0</v>
      </c>
      <c r="V220"/>
      <c r="W220" s="112">
        <f>+'[1]Gastos R33'!C223</f>
        <v>1800000</v>
      </c>
      <c r="X220" s="104"/>
      <c r="Y220" s="104"/>
      <c r="Z220" s="112">
        <f t="shared" si="6"/>
        <v>100000</v>
      </c>
      <c r="AA220" s="104"/>
    </row>
    <row r="221" spans="1:27" x14ac:dyDescent="0.2">
      <c r="A221">
        <v>216</v>
      </c>
      <c r="B221" s="6" t="s">
        <v>682</v>
      </c>
      <c r="C221" s="18">
        <v>3161</v>
      </c>
      <c r="D221" s="19" t="s">
        <v>217</v>
      </c>
      <c r="E221" s="27">
        <f>SUMIF($O$9:$O$690,C221,$N$9:$N$690)</f>
        <v>0</v>
      </c>
      <c r="F221" s="25"/>
      <c r="G221"/>
      <c r="N221" s="112">
        <f t="shared" si="7"/>
        <v>0</v>
      </c>
      <c r="O221" s="114" t="s">
        <v>1397</v>
      </c>
      <c r="P221" s="107">
        <f>+[1]Adm!C223</f>
        <v>0</v>
      </c>
      <c r="Q221" s="107">
        <f>+[1]PresMpal!C223</f>
        <v>0</v>
      </c>
      <c r="R221" s="107">
        <f>+'[1]Pro civil'!C223</f>
        <v>0</v>
      </c>
      <c r="S221" s="107">
        <f>+'[1]C social'!C223</f>
        <v>0</v>
      </c>
      <c r="T221" s="107">
        <f>+[1]Trasp!C223</f>
        <v>0</v>
      </c>
      <c r="U221" s="107">
        <f>+'[1]Agua P'!C223</f>
        <v>0</v>
      </c>
      <c r="W221" s="107">
        <f>+'[1]Gastos R33'!C224</f>
        <v>0</v>
      </c>
      <c r="Z221" s="107">
        <f t="shared" si="6"/>
        <v>0</v>
      </c>
    </row>
    <row r="222" spans="1:27" x14ac:dyDescent="0.2">
      <c r="A222">
        <v>217</v>
      </c>
      <c r="B222" s="6">
        <v>2</v>
      </c>
      <c r="C222" s="16">
        <v>3170</v>
      </c>
      <c r="D222" s="17" t="s">
        <v>218</v>
      </c>
      <c r="E222" s="24">
        <f>+E223</f>
        <v>400000</v>
      </c>
      <c r="F222" s="25"/>
      <c r="G222"/>
      <c r="N222" s="112">
        <f t="shared" si="7"/>
        <v>200000</v>
      </c>
      <c r="O222" s="114" t="s">
        <v>1398</v>
      </c>
      <c r="P222" s="112">
        <f>+[1]Adm!C224</f>
        <v>200000</v>
      </c>
      <c r="Q222" s="112">
        <f>+[1]PresMpal!C224</f>
        <v>0</v>
      </c>
      <c r="R222" s="112">
        <f>+'[1]Pro civil'!C224</f>
        <v>0</v>
      </c>
      <c r="S222" s="112">
        <f>+'[1]C social'!C224</f>
        <v>0</v>
      </c>
      <c r="T222" s="112">
        <f>+[1]Trasp!C224</f>
        <v>0</v>
      </c>
      <c r="U222" s="112">
        <f>+'[1]Agua P'!C224</f>
        <v>0</v>
      </c>
      <c r="V222"/>
      <c r="W222" s="112">
        <f>+'[1]Gastos R33'!C225</f>
        <v>0</v>
      </c>
      <c r="X222" s="104"/>
      <c r="Y222" s="104"/>
      <c r="Z222" s="112">
        <f t="shared" si="6"/>
        <v>200000</v>
      </c>
      <c r="AA222" s="104"/>
    </row>
    <row r="223" spans="1:27" x14ac:dyDescent="0.2">
      <c r="A223">
        <v>218</v>
      </c>
      <c r="B223" s="6" t="s">
        <v>682</v>
      </c>
      <c r="C223" s="18">
        <v>3171</v>
      </c>
      <c r="D223" s="19" t="s">
        <v>219</v>
      </c>
      <c r="E223" s="27">
        <f>SUMIF($O$9:$O$690,C223,$N$9:$N$690)</f>
        <v>400000</v>
      </c>
      <c r="F223" s="25"/>
      <c r="G223"/>
      <c r="N223" s="112">
        <f t="shared" si="7"/>
        <v>0</v>
      </c>
      <c r="O223" s="114" t="s">
        <v>1399</v>
      </c>
      <c r="P223" s="107">
        <f>+[1]Adm!C225</f>
        <v>0</v>
      </c>
      <c r="Q223" s="107">
        <f>+[1]PresMpal!C225</f>
        <v>0</v>
      </c>
      <c r="R223" s="107">
        <f>+'[1]Pro civil'!C225</f>
        <v>0</v>
      </c>
      <c r="S223" s="107">
        <f>+'[1]C social'!C225</f>
        <v>0</v>
      </c>
      <c r="T223" s="107">
        <f>+[1]Trasp!C225</f>
        <v>0</v>
      </c>
      <c r="U223" s="107">
        <f>+'[1]Agua P'!C225</f>
        <v>0</v>
      </c>
      <c r="W223" s="107">
        <f>+'[1]Gastos R33'!C226</f>
        <v>0</v>
      </c>
      <c r="Z223" s="107">
        <f t="shared" si="6"/>
        <v>0</v>
      </c>
    </row>
    <row r="224" spans="1:27" x14ac:dyDescent="0.2">
      <c r="A224">
        <v>219</v>
      </c>
      <c r="B224" s="6">
        <v>2</v>
      </c>
      <c r="C224" s="16">
        <v>3180</v>
      </c>
      <c r="D224" s="17" t="s">
        <v>220</v>
      </c>
      <c r="E224" s="24">
        <f>+E225+E226</f>
        <v>0</v>
      </c>
      <c r="F224" s="25"/>
      <c r="G224"/>
      <c r="N224" s="112">
        <f t="shared" si="7"/>
        <v>0</v>
      </c>
      <c r="O224" s="114" t="s">
        <v>1400</v>
      </c>
      <c r="P224" s="112">
        <f>+[1]Adm!C226</f>
        <v>0</v>
      </c>
      <c r="Q224" s="112">
        <f>+[1]PresMpal!C226</f>
        <v>0</v>
      </c>
      <c r="R224" s="112">
        <f>+'[1]Pro civil'!C226</f>
        <v>0</v>
      </c>
      <c r="S224" s="112">
        <f>+'[1]C social'!C226</f>
        <v>0</v>
      </c>
      <c r="T224" s="112">
        <f>+[1]Trasp!C226</f>
        <v>0</v>
      </c>
      <c r="U224" s="112">
        <f>+'[1]Agua P'!C226</f>
        <v>0</v>
      </c>
      <c r="V224"/>
      <c r="W224" s="112">
        <f>+'[1]Gastos R33'!C227</f>
        <v>0</v>
      </c>
      <c r="X224" s="104"/>
      <c r="Y224" s="104"/>
      <c r="Z224" s="112">
        <f t="shared" si="6"/>
        <v>0</v>
      </c>
      <c r="AA224" s="104"/>
    </row>
    <row r="225" spans="1:27" x14ac:dyDescent="0.2">
      <c r="A225">
        <v>220</v>
      </c>
      <c r="B225" s="6" t="s">
        <v>682</v>
      </c>
      <c r="C225" s="18">
        <v>3181</v>
      </c>
      <c r="D225" s="19" t="s">
        <v>221</v>
      </c>
      <c r="E225" s="27">
        <f>SUMIF($O$9:$O$690,C225,$N$9:$N$690)</f>
        <v>0</v>
      </c>
      <c r="F225" s="25"/>
      <c r="G225"/>
      <c r="N225" s="112">
        <f t="shared" si="7"/>
        <v>0</v>
      </c>
      <c r="O225" s="114" t="s">
        <v>1401</v>
      </c>
      <c r="P225" s="107">
        <f>+[1]Adm!C227</f>
        <v>0</v>
      </c>
      <c r="Q225" s="107">
        <f>+[1]PresMpal!C227</f>
        <v>0</v>
      </c>
      <c r="R225" s="107">
        <f>+'[1]Pro civil'!C227</f>
        <v>0</v>
      </c>
      <c r="S225" s="107">
        <f>+'[1]C social'!C227</f>
        <v>0</v>
      </c>
      <c r="T225" s="107">
        <f>+[1]Trasp!C227</f>
        <v>0</v>
      </c>
      <c r="U225" s="107">
        <f>+'[1]Agua P'!C227</f>
        <v>0</v>
      </c>
      <c r="W225" s="107">
        <f>+'[1]Gastos R33'!C228</f>
        <v>0</v>
      </c>
      <c r="Z225" s="107">
        <f t="shared" si="6"/>
        <v>0</v>
      </c>
    </row>
    <row r="226" spans="1:27" x14ac:dyDescent="0.2">
      <c r="A226">
        <v>221</v>
      </c>
      <c r="B226" s="6">
        <v>1</v>
      </c>
      <c r="C226" s="18">
        <v>3182</v>
      </c>
      <c r="D226" s="19" t="s">
        <v>222</v>
      </c>
      <c r="E226" s="27">
        <f>SUMIF($O$9:$O$690,C226,$N$9:$N$690)</f>
        <v>0</v>
      </c>
      <c r="F226" s="25"/>
      <c r="G226"/>
      <c r="N226" s="112">
        <f t="shared" si="7"/>
        <v>0</v>
      </c>
      <c r="O226" s="114" t="s">
        <v>1402</v>
      </c>
      <c r="P226" s="107">
        <f>+[1]Adm!C228</f>
        <v>0</v>
      </c>
      <c r="Q226" s="107">
        <f>+[1]PresMpal!C228</f>
        <v>0</v>
      </c>
      <c r="R226" s="107">
        <f>+'[1]Pro civil'!C228</f>
        <v>0</v>
      </c>
      <c r="S226" s="107">
        <f>+'[1]C social'!C228</f>
        <v>0</v>
      </c>
      <c r="T226" s="107">
        <f>+[1]Trasp!C228</f>
        <v>0</v>
      </c>
      <c r="U226" s="107">
        <f>+'[1]Agua P'!C228</f>
        <v>0</v>
      </c>
      <c r="W226" s="107">
        <f>+'[1]Gastos R33'!C229</f>
        <v>0</v>
      </c>
      <c r="Z226" s="107">
        <f t="shared" si="6"/>
        <v>0</v>
      </c>
    </row>
    <row r="227" spans="1:27" x14ac:dyDescent="0.2">
      <c r="A227">
        <v>222</v>
      </c>
      <c r="B227" s="6">
        <v>2</v>
      </c>
      <c r="C227" s="16">
        <v>3190</v>
      </c>
      <c r="D227" s="17" t="s">
        <v>223</v>
      </c>
      <c r="E227" s="24">
        <f>+E228</f>
        <v>0</v>
      </c>
      <c r="F227" s="25"/>
      <c r="G227"/>
      <c r="N227" s="112">
        <f t="shared" si="7"/>
        <v>0</v>
      </c>
      <c r="O227" s="114" t="s">
        <v>1403</v>
      </c>
      <c r="P227" s="112">
        <f>+[1]Adm!C229</f>
        <v>0</v>
      </c>
      <c r="Q227" s="112">
        <f>+[1]PresMpal!C229</f>
        <v>0</v>
      </c>
      <c r="R227" s="112">
        <f>+'[1]Pro civil'!C229</f>
        <v>0</v>
      </c>
      <c r="S227" s="112">
        <f>+'[1]C social'!C229</f>
        <v>0</v>
      </c>
      <c r="T227" s="112">
        <f>+[1]Trasp!C229</f>
        <v>0</v>
      </c>
      <c r="U227" s="112">
        <f>+'[1]Agua P'!C229</f>
        <v>0</v>
      </c>
      <c r="V227"/>
      <c r="W227" s="112">
        <f>+'[1]Gastos R33'!C230</f>
        <v>0</v>
      </c>
      <c r="X227" s="104"/>
      <c r="Y227" s="104"/>
      <c r="Z227" s="112">
        <f t="shared" si="6"/>
        <v>0</v>
      </c>
      <c r="AA227" s="104"/>
    </row>
    <row r="228" spans="1:27" x14ac:dyDescent="0.2">
      <c r="A228">
        <v>223</v>
      </c>
      <c r="B228" s="6" t="s">
        <v>682</v>
      </c>
      <c r="C228" s="18">
        <v>3191</v>
      </c>
      <c r="D228" s="19" t="s">
        <v>224</v>
      </c>
      <c r="E228" s="27">
        <f>SUMIF($O$9:$O$690,C228,$N$9:$N$690)</f>
        <v>0</v>
      </c>
      <c r="F228" s="25"/>
      <c r="G228"/>
      <c r="N228" s="112">
        <f t="shared" si="7"/>
        <v>0</v>
      </c>
      <c r="O228" s="114" t="s">
        <v>1404</v>
      </c>
      <c r="P228" s="107">
        <f>+[1]Adm!C230</f>
        <v>0</v>
      </c>
      <c r="Q228" s="107">
        <f>+[1]PresMpal!C230</f>
        <v>0</v>
      </c>
      <c r="R228" s="107">
        <f>+'[1]Pro civil'!C230</f>
        <v>0</v>
      </c>
      <c r="S228" s="107">
        <f>+'[1]C social'!C230</f>
        <v>0</v>
      </c>
      <c r="T228" s="107">
        <f>+[1]Trasp!C230</f>
        <v>0</v>
      </c>
      <c r="U228" s="107">
        <f>+'[1]Agua P'!C230</f>
        <v>0</v>
      </c>
      <c r="W228" s="107">
        <f>+'[1]Gastos R33'!C231</f>
        <v>0</v>
      </c>
      <c r="Z228" s="107">
        <f t="shared" si="6"/>
        <v>0</v>
      </c>
    </row>
    <row r="229" spans="1:27" x14ac:dyDescent="0.2">
      <c r="A229">
        <v>224</v>
      </c>
      <c r="B229" s="6">
        <v>3</v>
      </c>
      <c r="C229" s="14">
        <v>3200</v>
      </c>
      <c r="D229" s="15" t="s">
        <v>225</v>
      </c>
      <c r="E229" s="26">
        <f>+E230+E232+E234+E236+E238+E240+E242+E244+E246</f>
        <v>2120000</v>
      </c>
      <c r="F229" s="25"/>
      <c r="G229"/>
      <c r="N229" s="112">
        <f t="shared" si="7"/>
        <v>0</v>
      </c>
      <c r="O229" s="113" t="s">
        <v>1405</v>
      </c>
      <c r="P229" s="112">
        <f>+[1]Adm!C231</f>
        <v>0</v>
      </c>
      <c r="Q229" s="112">
        <f>+[1]PresMpal!C231</f>
        <v>0</v>
      </c>
      <c r="R229" s="112">
        <f>+'[1]Pro civil'!C231</f>
        <v>0</v>
      </c>
      <c r="S229" s="112">
        <f>+'[1]C social'!C231</f>
        <v>0</v>
      </c>
      <c r="T229" s="112">
        <f>+[1]Trasp!C231</f>
        <v>0</v>
      </c>
      <c r="U229" s="112">
        <f>+'[1]Agua P'!C231</f>
        <v>0</v>
      </c>
      <c r="V229"/>
      <c r="W229" s="112">
        <f>+'[1]Gastos R33'!C232</f>
        <v>0</v>
      </c>
      <c r="X229" s="104"/>
      <c r="Y229" s="104"/>
      <c r="Z229" s="112">
        <f t="shared" si="6"/>
        <v>0</v>
      </c>
      <c r="AA229" s="104"/>
    </row>
    <row r="230" spans="1:27" x14ac:dyDescent="0.2">
      <c r="A230">
        <v>225</v>
      </c>
      <c r="B230" s="6">
        <v>2</v>
      </c>
      <c r="C230" s="16">
        <v>3210</v>
      </c>
      <c r="D230" s="17" t="s">
        <v>226</v>
      </c>
      <c r="E230" s="24">
        <f>+E231</f>
        <v>20000</v>
      </c>
      <c r="F230" s="25"/>
      <c r="G230"/>
      <c r="N230" s="112">
        <f t="shared" si="7"/>
        <v>0</v>
      </c>
      <c r="O230" s="114" t="s">
        <v>1406</v>
      </c>
      <c r="P230" s="112">
        <f>+[1]Adm!C232</f>
        <v>0</v>
      </c>
      <c r="Q230" s="112">
        <f>+[1]PresMpal!C232</f>
        <v>0</v>
      </c>
      <c r="R230" s="112">
        <f>+'[1]Pro civil'!C232</f>
        <v>0</v>
      </c>
      <c r="S230" s="112">
        <f>+'[1]C social'!C232</f>
        <v>0</v>
      </c>
      <c r="T230" s="112">
        <f>+[1]Trasp!C232</f>
        <v>0</v>
      </c>
      <c r="U230" s="112">
        <f>+'[1]Agua P'!C232</f>
        <v>0</v>
      </c>
      <c r="V230"/>
      <c r="W230" s="112">
        <f>+'[1]Gastos R33'!C233</f>
        <v>0</v>
      </c>
      <c r="X230" s="104"/>
      <c r="Y230" s="104"/>
      <c r="Z230" s="112">
        <f t="shared" si="6"/>
        <v>0</v>
      </c>
      <c r="AA230" s="104"/>
    </row>
    <row r="231" spans="1:27" x14ac:dyDescent="0.2">
      <c r="A231">
        <v>226</v>
      </c>
      <c r="B231" s="6" t="s">
        <v>682</v>
      </c>
      <c r="C231" s="18">
        <v>3211</v>
      </c>
      <c r="D231" s="19" t="s">
        <v>227</v>
      </c>
      <c r="E231" s="27">
        <f>SUMIF($O$9:$O$690,C231,$N$9:$N$690)</f>
        <v>20000</v>
      </c>
      <c r="F231" s="25"/>
      <c r="G231"/>
      <c r="N231" s="112">
        <f t="shared" si="7"/>
        <v>1000000</v>
      </c>
      <c r="O231" s="114" t="s">
        <v>1407</v>
      </c>
      <c r="P231" s="107">
        <f>+[1]Adm!C233</f>
        <v>1000000</v>
      </c>
      <c r="Q231" s="107">
        <f>+[1]PresMpal!C233</f>
        <v>0</v>
      </c>
      <c r="R231" s="107">
        <f>+'[1]Pro civil'!C233</f>
        <v>0</v>
      </c>
      <c r="S231" s="107">
        <f>+'[1]C social'!C233</f>
        <v>0</v>
      </c>
      <c r="T231" s="107">
        <f>+[1]Trasp!C233</f>
        <v>0</v>
      </c>
      <c r="U231" s="107">
        <f>+'[1]Agua P'!C233</f>
        <v>0</v>
      </c>
      <c r="W231" s="107">
        <f>+'[1]Gastos R33'!C234</f>
        <v>0</v>
      </c>
      <c r="Z231" s="107">
        <f t="shared" si="6"/>
        <v>1000000</v>
      </c>
    </row>
    <row r="232" spans="1:27" x14ac:dyDescent="0.2">
      <c r="A232">
        <v>227</v>
      </c>
      <c r="B232" s="6">
        <v>2</v>
      </c>
      <c r="C232" s="16">
        <v>3220</v>
      </c>
      <c r="D232" s="17" t="s">
        <v>228</v>
      </c>
      <c r="E232" s="24">
        <f>+E233</f>
        <v>0</v>
      </c>
      <c r="F232" s="25"/>
      <c r="G232"/>
      <c r="N232" s="112">
        <f t="shared" si="7"/>
        <v>0</v>
      </c>
      <c r="O232" s="114" t="s">
        <v>1408</v>
      </c>
      <c r="P232" s="112">
        <f>+[1]Adm!C234</f>
        <v>0</v>
      </c>
      <c r="Q232" s="112">
        <f>+[1]PresMpal!C234</f>
        <v>0</v>
      </c>
      <c r="R232" s="112">
        <f>+'[1]Pro civil'!C234</f>
        <v>0</v>
      </c>
      <c r="S232" s="112">
        <f>+'[1]C social'!C234</f>
        <v>0</v>
      </c>
      <c r="T232" s="112">
        <f>+[1]Trasp!C234</f>
        <v>0</v>
      </c>
      <c r="U232" s="112">
        <f>+'[1]Agua P'!C234</f>
        <v>0</v>
      </c>
      <c r="V232"/>
      <c r="W232" s="112">
        <f>+'[1]Gastos R33'!C235</f>
        <v>0</v>
      </c>
      <c r="X232" s="104"/>
      <c r="Y232" s="104"/>
      <c r="Z232" s="112">
        <f t="shared" ref="Z232:Z295" si="8">+P232-Q232-R232-S232-T232-U232</f>
        <v>0</v>
      </c>
      <c r="AA232" s="104"/>
    </row>
    <row r="233" spans="1:27" x14ac:dyDescent="0.2">
      <c r="A233">
        <v>228</v>
      </c>
      <c r="B233" s="6" t="s">
        <v>682</v>
      </c>
      <c r="C233" s="18">
        <v>3221</v>
      </c>
      <c r="D233" s="19" t="s">
        <v>229</v>
      </c>
      <c r="E233" s="27">
        <f>SUMIF($O$9:$O$690,C233,$N$9:$N$690)</f>
        <v>0</v>
      </c>
      <c r="F233" s="25"/>
      <c r="G233"/>
      <c r="N233" s="112">
        <f t="shared" si="7"/>
        <v>0</v>
      </c>
      <c r="O233" s="114" t="s">
        <v>1409</v>
      </c>
      <c r="P233" s="107">
        <f>+[1]Adm!C235</f>
        <v>0</v>
      </c>
      <c r="Q233" s="107">
        <f>+[1]PresMpal!C235</f>
        <v>0</v>
      </c>
      <c r="R233" s="107">
        <f>+'[1]Pro civil'!C235</f>
        <v>0</v>
      </c>
      <c r="S233" s="107">
        <f>+'[1]C social'!C235</f>
        <v>0</v>
      </c>
      <c r="T233" s="107">
        <f>+[1]Trasp!C235</f>
        <v>0</v>
      </c>
      <c r="U233" s="107">
        <f>+'[1]Agua P'!C235</f>
        <v>0</v>
      </c>
      <c r="W233" s="107">
        <f>+'[1]Gastos R33'!C236</f>
        <v>0</v>
      </c>
      <c r="Z233" s="107">
        <f t="shared" si="8"/>
        <v>0</v>
      </c>
    </row>
    <row r="234" spans="1:27" x14ac:dyDescent="0.2">
      <c r="A234">
        <v>229</v>
      </c>
      <c r="B234" s="6">
        <v>2</v>
      </c>
      <c r="C234" s="16">
        <v>3230</v>
      </c>
      <c r="D234" s="17" t="s">
        <v>230</v>
      </c>
      <c r="E234" s="24">
        <f>+E235</f>
        <v>0</v>
      </c>
      <c r="F234" s="25"/>
      <c r="G234"/>
      <c r="N234" s="112">
        <f t="shared" si="7"/>
        <v>0</v>
      </c>
      <c r="O234" s="114" t="s">
        <v>1410</v>
      </c>
      <c r="P234" s="112">
        <f>+[1]Adm!C236</f>
        <v>0</v>
      </c>
      <c r="Q234" s="112">
        <f>+[1]PresMpal!C236</f>
        <v>0</v>
      </c>
      <c r="R234" s="112">
        <f>+'[1]Pro civil'!C236</f>
        <v>0</v>
      </c>
      <c r="S234" s="112">
        <f>+'[1]C social'!C236</f>
        <v>0</v>
      </c>
      <c r="T234" s="112">
        <f>+[1]Trasp!C236</f>
        <v>0</v>
      </c>
      <c r="U234" s="112">
        <f>+'[1]Agua P'!C236</f>
        <v>0</v>
      </c>
      <c r="V234"/>
      <c r="W234" s="112">
        <f>+'[1]Gastos R33'!C237</f>
        <v>0</v>
      </c>
      <c r="X234" s="104"/>
      <c r="Y234" s="104"/>
      <c r="Z234" s="112">
        <f t="shared" si="8"/>
        <v>0</v>
      </c>
      <c r="AA234" s="104"/>
    </row>
    <row r="235" spans="1:27" x14ac:dyDescent="0.2">
      <c r="A235">
        <v>230</v>
      </c>
      <c r="B235" s="6" t="s">
        <v>682</v>
      </c>
      <c r="C235" s="18">
        <v>3231</v>
      </c>
      <c r="D235" s="19" t="s">
        <v>231</v>
      </c>
      <c r="E235" s="27">
        <f>SUMIF($O$9:$O$690,C235,$N$9:$N$690)</f>
        <v>0</v>
      </c>
      <c r="F235" s="25"/>
      <c r="G235"/>
      <c r="N235" s="112">
        <f t="shared" si="7"/>
        <v>0</v>
      </c>
      <c r="O235" s="114" t="s">
        <v>1411</v>
      </c>
      <c r="P235" s="107">
        <f>+[1]Adm!C237</f>
        <v>0</v>
      </c>
      <c r="Q235" s="107">
        <f>+[1]PresMpal!C237</f>
        <v>0</v>
      </c>
      <c r="R235" s="107">
        <f>+'[1]Pro civil'!C237</f>
        <v>0</v>
      </c>
      <c r="S235" s="107">
        <f>+'[1]C social'!C237</f>
        <v>0</v>
      </c>
      <c r="T235" s="107">
        <f>+[1]Trasp!C237</f>
        <v>0</v>
      </c>
      <c r="U235" s="107">
        <f>+'[1]Agua P'!C237</f>
        <v>0</v>
      </c>
      <c r="W235" s="107">
        <f>+'[1]Gastos R33'!C238</f>
        <v>0</v>
      </c>
      <c r="Z235" s="107">
        <f t="shared" si="8"/>
        <v>0</v>
      </c>
    </row>
    <row r="236" spans="1:27" x14ac:dyDescent="0.2">
      <c r="A236">
        <v>231</v>
      </c>
      <c r="B236" s="6">
        <v>2</v>
      </c>
      <c r="C236" s="16">
        <v>3240</v>
      </c>
      <c r="D236" s="17" t="s">
        <v>232</v>
      </c>
      <c r="E236" s="24">
        <f>+E237</f>
        <v>0</v>
      </c>
      <c r="F236" s="25"/>
      <c r="G236"/>
      <c r="N236" s="112">
        <f t="shared" si="7"/>
        <v>0</v>
      </c>
      <c r="O236" s="114" t="s">
        <v>1412</v>
      </c>
      <c r="P236" s="112">
        <f>+[1]Adm!C238</f>
        <v>0</v>
      </c>
      <c r="Q236" s="112">
        <f>+[1]PresMpal!C238</f>
        <v>0</v>
      </c>
      <c r="R236" s="112">
        <f>+'[1]Pro civil'!C238</f>
        <v>0</v>
      </c>
      <c r="S236" s="112">
        <f>+'[1]C social'!C238</f>
        <v>0</v>
      </c>
      <c r="T236" s="112">
        <f>+[1]Trasp!C238</f>
        <v>0</v>
      </c>
      <c r="U236" s="112">
        <f>+'[1]Agua P'!C238</f>
        <v>0</v>
      </c>
      <c r="V236"/>
      <c r="W236" s="112">
        <f>+'[1]Gastos R33'!C239</f>
        <v>0</v>
      </c>
      <c r="X236" s="104"/>
      <c r="Y236" s="104"/>
      <c r="Z236" s="112">
        <f t="shared" si="8"/>
        <v>0</v>
      </c>
      <c r="AA236" s="104"/>
    </row>
    <row r="237" spans="1:27" x14ac:dyDescent="0.2">
      <c r="A237">
        <v>232</v>
      </c>
      <c r="B237" s="6" t="s">
        <v>682</v>
      </c>
      <c r="C237" s="18">
        <v>3241</v>
      </c>
      <c r="D237" s="19" t="s">
        <v>233</v>
      </c>
      <c r="E237" s="27">
        <f>SUMIF($O$9:$O$690,C237,$N$9:$N$690)</f>
        <v>0</v>
      </c>
      <c r="F237" s="25"/>
      <c r="G237"/>
      <c r="N237" s="112">
        <f t="shared" si="7"/>
        <v>0</v>
      </c>
      <c r="O237" s="114" t="s">
        <v>1413</v>
      </c>
      <c r="P237" s="107">
        <f>+[1]Adm!C239</f>
        <v>0</v>
      </c>
      <c r="Q237" s="107">
        <f>+[1]PresMpal!C239</f>
        <v>0</v>
      </c>
      <c r="R237" s="107">
        <f>+'[1]Pro civil'!C239</f>
        <v>0</v>
      </c>
      <c r="S237" s="107">
        <f>+'[1]C social'!C239</f>
        <v>0</v>
      </c>
      <c r="T237" s="107">
        <f>+[1]Trasp!C239</f>
        <v>0</v>
      </c>
      <c r="U237" s="107">
        <f>+'[1]Agua P'!C239</f>
        <v>0</v>
      </c>
      <c r="W237" s="107">
        <f>+'[1]Gastos R33'!C240</f>
        <v>0</v>
      </c>
      <c r="Z237" s="107">
        <f t="shared" si="8"/>
        <v>0</v>
      </c>
    </row>
    <row r="238" spans="1:27" x14ac:dyDescent="0.2">
      <c r="A238">
        <v>233</v>
      </c>
      <c r="B238" s="6">
        <v>2</v>
      </c>
      <c r="C238" s="16">
        <v>3250</v>
      </c>
      <c r="D238" s="17" t="s">
        <v>234</v>
      </c>
      <c r="E238" s="24">
        <f>+E239</f>
        <v>1900000</v>
      </c>
      <c r="F238" s="25"/>
      <c r="G238"/>
      <c r="N238" s="112">
        <f t="shared" si="7"/>
        <v>0</v>
      </c>
      <c r="O238" s="114" t="s">
        <v>1414</v>
      </c>
      <c r="P238" s="112">
        <f>+[1]Adm!C240</f>
        <v>0</v>
      </c>
      <c r="Q238" s="112">
        <f>+[1]PresMpal!C240</f>
        <v>0</v>
      </c>
      <c r="R238" s="112">
        <f>+'[1]Pro civil'!C240</f>
        <v>0</v>
      </c>
      <c r="S238" s="112">
        <f>+'[1]C social'!C240</f>
        <v>0</v>
      </c>
      <c r="T238" s="112">
        <f>+[1]Trasp!C240</f>
        <v>0</v>
      </c>
      <c r="U238" s="112">
        <f>+'[1]Agua P'!C240</f>
        <v>0</v>
      </c>
      <c r="V238"/>
      <c r="W238" s="112">
        <f>+'[1]Gastos R33'!C241</f>
        <v>0</v>
      </c>
      <c r="X238" s="104"/>
      <c r="Y238" s="104"/>
      <c r="Z238" s="112">
        <f t="shared" si="8"/>
        <v>0</v>
      </c>
      <c r="AA238" s="104"/>
    </row>
    <row r="239" spans="1:27" x14ac:dyDescent="0.2">
      <c r="A239">
        <v>234</v>
      </c>
      <c r="B239" s="6" t="s">
        <v>682</v>
      </c>
      <c r="C239" s="18">
        <v>3251</v>
      </c>
      <c r="D239" s="19" t="s">
        <v>235</v>
      </c>
      <c r="E239" s="27">
        <f>SUMIF($O$9:$O$690,C239,$N$9:$N$690)</f>
        <v>1900000</v>
      </c>
      <c r="F239" s="25"/>
      <c r="G239"/>
      <c r="N239" s="112">
        <f t="shared" si="7"/>
        <v>0</v>
      </c>
      <c r="O239" s="114" t="s">
        <v>1415</v>
      </c>
      <c r="P239" s="107">
        <f>+[1]Adm!C241</f>
        <v>0</v>
      </c>
      <c r="Q239" s="107">
        <f>+[1]PresMpal!C241</f>
        <v>0</v>
      </c>
      <c r="R239" s="107">
        <f>+'[1]Pro civil'!C241</f>
        <v>0</v>
      </c>
      <c r="S239" s="107">
        <f>+'[1]C social'!C241</f>
        <v>0</v>
      </c>
      <c r="T239" s="107">
        <f>+[1]Trasp!C241</f>
        <v>0</v>
      </c>
      <c r="U239" s="107">
        <f>+'[1]Agua P'!C241</f>
        <v>0</v>
      </c>
      <c r="W239" s="107">
        <f>+'[1]Gastos R33'!C242</f>
        <v>0</v>
      </c>
      <c r="Z239" s="107">
        <f t="shared" si="8"/>
        <v>0</v>
      </c>
    </row>
    <row r="240" spans="1:27" x14ac:dyDescent="0.2">
      <c r="A240">
        <v>235</v>
      </c>
      <c r="B240" s="6">
        <v>2</v>
      </c>
      <c r="C240" s="16">
        <v>3260</v>
      </c>
      <c r="D240" s="17" t="s">
        <v>236</v>
      </c>
      <c r="E240" s="24">
        <f>+E241</f>
        <v>200000</v>
      </c>
      <c r="F240" s="25"/>
      <c r="G240"/>
      <c r="N240" s="112">
        <f t="shared" si="7"/>
        <v>0</v>
      </c>
      <c r="O240" s="114" t="s">
        <v>1416</v>
      </c>
      <c r="P240" s="112">
        <f>+[1]Adm!C242</f>
        <v>0</v>
      </c>
      <c r="Q240" s="112">
        <f>+[1]PresMpal!C242</f>
        <v>0</v>
      </c>
      <c r="R240" s="112">
        <f>+'[1]Pro civil'!C242</f>
        <v>0</v>
      </c>
      <c r="S240" s="112">
        <f>+'[1]C social'!C242</f>
        <v>0</v>
      </c>
      <c r="T240" s="112">
        <f>+[1]Trasp!C242</f>
        <v>0</v>
      </c>
      <c r="U240" s="112">
        <f>+'[1]Agua P'!C242</f>
        <v>0</v>
      </c>
      <c r="V240"/>
      <c r="W240" s="112">
        <f>+'[1]Gastos R33'!C243</f>
        <v>0</v>
      </c>
      <c r="X240" s="104"/>
      <c r="Y240" s="104"/>
      <c r="Z240" s="112">
        <f t="shared" si="8"/>
        <v>0</v>
      </c>
      <c r="AA240" s="104"/>
    </row>
    <row r="241" spans="1:27" x14ac:dyDescent="0.2">
      <c r="A241">
        <v>236</v>
      </c>
      <c r="B241" s="6" t="s">
        <v>682</v>
      </c>
      <c r="C241" s="18">
        <v>3261</v>
      </c>
      <c r="D241" s="19" t="s">
        <v>237</v>
      </c>
      <c r="E241" s="27">
        <f>SUMIF($O$9:$O$690,C241,$N$9:$N$690)</f>
        <v>200000</v>
      </c>
      <c r="F241" s="25"/>
      <c r="G241"/>
      <c r="N241" s="112">
        <f t="shared" si="7"/>
        <v>0</v>
      </c>
      <c r="O241" s="114" t="s">
        <v>1417</v>
      </c>
      <c r="P241" s="107">
        <f>+[1]Adm!C243</f>
        <v>0</v>
      </c>
      <c r="Q241" s="107">
        <f>+[1]PresMpal!C243</f>
        <v>0</v>
      </c>
      <c r="R241" s="107">
        <f>+'[1]Pro civil'!C243</f>
        <v>0</v>
      </c>
      <c r="S241" s="107">
        <f>+'[1]C social'!C243</f>
        <v>0</v>
      </c>
      <c r="T241" s="107">
        <f>+[1]Trasp!C243</f>
        <v>0</v>
      </c>
      <c r="U241" s="107">
        <f>+'[1]Agua P'!C243</f>
        <v>0</v>
      </c>
      <c r="W241" s="107">
        <f>+'[1]Gastos R33'!C244</f>
        <v>0</v>
      </c>
      <c r="Z241" s="107">
        <f t="shared" si="8"/>
        <v>0</v>
      </c>
    </row>
    <row r="242" spans="1:27" x14ac:dyDescent="0.2">
      <c r="A242">
        <v>237</v>
      </c>
      <c r="B242" s="6">
        <v>2</v>
      </c>
      <c r="C242" s="16">
        <v>3270</v>
      </c>
      <c r="D242" s="17" t="s">
        <v>238</v>
      </c>
      <c r="E242" s="24">
        <f>+E243</f>
        <v>0</v>
      </c>
      <c r="F242" s="25"/>
      <c r="G242"/>
      <c r="N242" s="112">
        <f t="shared" si="7"/>
        <v>0</v>
      </c>
      <c r="O242" s="114" t="s">
        <v>1418</v>
      </c>
      <c r="P242" s="112">
        <f>+[1]Adm!C244</f>
        <v>0</v>
      </c>
      <c r="Q242" s="112">
        <f>+[1]PresMpal!C244</f>
        <v>0</v>
      </c>
      <c r="R242" s="112">
        <f>+'[1]Pro civil'!C244</f>
        <v>0</v>
      </c>
      <c r="S242" s="112">
        <f>+'[1]C social'!C244</f>
        <v>0</v>
      </c>
      <c r="T242" s="112">
        <f>+[1]Trasp!C244</f>
        <v>0</v>
      </c>
      <c r="U242" s="112">
        <f>+'[1]Agua P'!C244</f>
        <v>0</v>
      </c>
      <c r="V242"/>
      <c r="W242" s="112">
        <f>+'[1]Gastos R33'!C245</f>
        <v>0</v>
      </c>
      <c r="X242" s="104"/>
      <c r="Y242" s="104"/>
      <c r="Z242" s="112">
        <f t="shared" si="8"/>
        <v>0</v>
      </c>
      <c r="AA242" s="104"/>
    </row>
    <row r="243" spans="1:27" x14ac:dyDescent="0.2">
      <c r="A243">
        <v>238</v>
      </c>
      <c r="B243" s="6" t="s">
        <v>682</v>
      </c>
      <c r="C243" s="18">
        <v>3271</v>
      </c>
      <c r="D243" s="19" t="s">
        <v>239</v>
      </c>
      <c r="E243" s="27">
        <f>SUMIF($O$9:$O$690,C243,$N$9:$N$690)</f>
        <v>0</v>
      </c>
      <c r="F243" s="25"/>
      <c r="G243"/>
      <c r="N243" s="112">
        <f t="shared" si="7"/>
        <v>0</v>
      </c>
      <c r="O243" s="114" t="s">
        <v>1419</v>
      </c>
      <c r="P243" s="107">
        <f>+[1]Adm!C245</f>
        <v>0</v>
      </c>
      <c r="Q243" s="107">
        <f>+[1]PresMpal!C245</f>
        <v>0</v>
      </c>
      <c r="R243" s="107">
        <f>+'[1]Pro civil'!C245</f>
        <v>0</v>
      </c>
      <c r="S243" s="107">
        <f>+'[1]C social'!C245</f>
        <v>0</v>
      </c>
      <c r="T243" s="107">
        <f>+[1]Trasp!C245</f>
        <v>0</v>
      </c>
      <c r="U243" s="107">
        <f>+'[1]Agua P'!C245</f>
        <v>0</v>
      </c>
      <c r="W243" s="107">
        <f>+'[1]Gastos R33'!C246</f>
        <v>0</v>
      </c>
      <c r="Z243" s="107">
        <f t="shared" si="8"/>
        <v>0</v>
      </c>
    </row>
    <row r="244" spans="1:27" x14ac:dyDescent="0.2">
      <c r="A244">
        <v>239</v>
      </c>
      <c r="B244" s="6">
        <v>2</v>
      </c>
      <c r="C244" s="16">
        <v>3280</v>
      </c>
      <c r="D244" s="17" t="s">
        <v>240</v>
      </c>
      <c r="E244" s="24">
        <f>+E245</f>
        <v>0</v>
      </c>
      <c r="F244" s="25"/>
      <c r="G244"/>
      <c r="N244" s="112">
        <f t="shared" si="7"/>
        <v>0</v>
      </c>
      <c r="O244" s="114" t="s">
        <v>1420</v>
      </c>
      <c r="P244" s="112">
        <f>+[1]Adm!C246</f>
        <v>0</v>
      </c>
      <c r="Q244" s="112">
        <f>+[1]PresMpal!C246</f>
        <v>0</v>
      </c>
      <c r="R244" s="112">
        <f>+'[1]Pro civil'!C246</f>
        <v>0</v>
      </c>
      <c r="S244" s="112">
        <f>+'[1]C social'!C246</f>
        <v>0</v>
      </c>
      <c r="T244" s="112">
        <f>+[1]Trasp!C246</f>
        <v>0</v>
      </c>
      <c r="U244" s="112">
        <f>+'[1]Agua P'!C246</f>
        <v>0</v>
      </c>
      <c r="V244"/>
      <c r="W244" s="112">
        <f>+'[1]Gastos R33'!C247</f>
        <v>0</v>
      </c>
      <c r="X244" s="104"/>
      <c r="Y244" s="104"/>
      <c r="Z244" s="112">
        <f t="shared" si="8"/>
        <v>0</v>
      </c>
      <c r="AA244" s="104"/>
    </row>
    <row r="245" spans="1:27" x14ac:dyDescent="0.2">
      <c r="A245">
        <v>240</v>
      </c>
      <c r="B245" s="6" t="s">
        <v>682</v>
      </c>
      <c r="C245" s="18">
        <v>3281</v>
      </c>
      <c r="D245" s="19" t="s">
        <v>241</v>
      </c>
      <c r="E245" s="27">
        <f>SUMIF($O$9:$O$690,C245,$N$9:$N$690)</f>
        <v>0</v>
      </c>
      <c r="F245" s="25"/>
      <c r="G245"/>
      <c r="N245" s="112">
        <f t="shared" si="7"/>
        <v>0</v>
      </c>
      <c r="O245" s="114" t="s">
        <v>1421</v>
      </c>
      <c r="P245" s="107">
        <f>+[1]Adm!C247</f>
        <v>0</v>
      </c>
      <c r="Q245" s="107">
        <f>+[1]PresMpal!C247</f>
        <v>0</v>
      </c>
      <c r="R245" s="107">
        <f>+'[1]Pro civil'!C247</f>
        <v>0</v>
      </c>
      <c r="S245" s="107">
        <f>+'[1]C social'!C247</f>
        <v>0</v>
      </c>
      <c r="T245" s="107">
        <f>+[1]Trasp!C247</f>
        <v>0</v>
      </c>
      <c r="U245" s="107">
        <f>+'[1]Agua P'!C247</f>
        <v>0</v>
      </c>
      <c r="W245" s="107">
        <f>+'[1]Gastos R33'!C248</f>
        <v>0</v>
      </c>
      <c r="Z245" s="107">
        <f t="shared" si="8"/>
        <v>0</v>
      </c>
    </row>
    <row r="246" spans="1:27" x14ac:dyDescent="0.2">
      <c r="A246">
        <v>241</v>
      </c>
      <c r="B246" s="6">
        <v>2</v>
      </c>
      <c r="C246" s="16">
        <v>3290</v>
      </c>
      <c r="D246" s="17" t="s">
        <v>242</v>
      </c>
      <c r="E246" s="24">
        <f>+E247+E248+E249</f>
        <v>0</v>
      </c>
      <c r="F246" s="25"/>
      <c r="G246"/>
      <c r="N246" s="112">
        <f t="shared" si="7"/>
        <v>0</v>
      </c>
      <c r="O246" s="114" t="s">
        <v>1422</v>
      </c>
      <c r="P246" s="112">
        <f>+[1]Adm!C248</f>
        <v>0</v>
      </c>
      <c r="Q246" s="112">
        <f>+[1]PresMpal!C248</f>
        <v>0</v>
      </c>
      <c r="R246" s="112">
        <f>+'[1]Pro civil'!C248</f>
        <v>0</v>
      </c>
      <c r="S246" s="112">
        <f>+'[1]C social'!C248</f>
        <v>0</v>
      </c>
      <c r="T246" s="112">
        <f>+[1]Trasp!C248</f>
        <v>0</v>
      </c>
      <c r="U246" s="112">
        <f>+'[1]Agua P'!C248</f>
        <v>0</v>
      </c>
      <c r="V246"/>
      <c r="W246" s="112">
        <f>+'[1]Gastos R33'!C249</f>
        <v>0</v>
      </c>
      <c r="X246" s="104"/>
      <c r="Y246" s="104"/>
      <c r="Z246" s="112">
        <f t="shared" si="8"/>
        <v>0</v>
      </c>
      <c r="AA246" s="104"/>
    </row>
    <row r="247" spans="1:27" x14ac:dyDescent="0.2">
      <c r="A247">
        <v>242</v>
      </c>
      <c r="B247" s="6" t="s">
        <v>682</v>
      </c>
      <c r="C247" s="18">
        <v>3291</v>
      </c>
      <c r="D247" s="19" t="s">
        <v>243</v>
      </c>
      <c r="E247" s="27">
        <f>SUMIF($O$9:$O$690,C247,$N$9:$N$690)</f>
        <v>0</v>
      </c>
      <c r="F247" s="25"/>
      <c r="G247"/>
      <c r="N247" s="112">
        <f t="shared" si="7"/>
        <v>0</v>
      </c>
      <c r="O247" s="114" t="s">
        <v>1423</v>
      </c>
      <c r="P247" s="107">
        <f>+[1]Adm!C249</f>
        <v>0</v>
      </c>
      <c r="Q247" s="107">
        <f>+[1]PresMpal!C249</f>
        <v>0</v>
      </c>
      <c r="R247" s="107">
        <f>+'[1]Pro civil'!C249</f>
        <v>0</v>
      </c>
      <c r="S247" s="107">
        <f>+'[1]C social'!C249</f>
        <v>0</v>
      </c>
      <c r="T247" s="107">
        <f>+[1]Trasp!C249</f>
        <v>0</v>
      </c>
      <c r="U247" s="107">
        <f>+'[1]Agua P'!C249</f>
        <v>0</v>
      </c>
      <c r="W247" s="107">
        <f>+'[1]Gastos R33'!C250</f>
        <v>0</v>
      </c>
      <c r="Z247" s="107">
        <f t="shared" si="8"/>
        <v>0</v>
      </c>
    </row>
    <row r="248" spans="1:27" x14ac:dyDescent="0.2">
      <c r="A248">
        <v>243</v>
      </c>
      <c r="B248" s="6">
        <v>1</v>
      </c>
      <c r="C248" s="18">
        <v>3292</v>
      </c>
      <c r="D248" s="19" t="s">
        <v>244</v>
      </c>
      <c r="E248" s="27">
        <f>SUMIF($O$9:$O$690,C248,$N$9:$N$690)</f>
        <v>0</v>
      </c>
      <c r="F248" s="25"/>
      <c r="G248"/>
      <c r="N248" s="112">
        <f t="shared" si="7"/>
        <v>0</v>
      </c>
      <c r="O248" s="114" t="s">
        <v>1424</v>
      </c>
      <c r="P248" s="107">
        <f>+[1]Adm!C250</f>
        <v>0</v>
      </c>
      <c r="Q248" s="107">
        <f>+[1]PresMpal!C250</f>
        <v>0</v>
      </c>
      <c r="R248" s="107">
        <f>+'[1]Pro civil'!C250</f>
        <v>0</v>
      </c>
      <c r="S248" s="107">
        <f>+'[1]C social'!C250</f>
        <v>0</v>
      </c>
      <c r="T248" s="107">
        <f>+[1]Trasp!C250</f>
        <v>0</v>
      </c>
      <c r="U248" s="107">
        <f>+'[1]Agua P'!C250</f>
        <v>0</v>
      </c>
      <c r="W248" s="107">
        <f>+'[1]Gastos R33'!C251</f>
        <v>0</v>
      </c>
      <c r="Z248" s="107">
        <f t="shared" si="8"/>
        <v>0</v>
      </c>
    </row>
    <row r="249" spans="1:27" x14ac:dyDescent="0.2">
      <c r="A249">
        <v>244</v>
      </c>
      <c r="B249" s="6">
        <v>1</v>
      </c>
      <c r="C249" s="18">
        <v>3293</v>
      </c>
      <c r="D249" s="19" t="s">
        <v>245</v>
      </c>
      <c r="E249" s="27">
        <f>SUMIF($O$9:$O$690,C249,$N$9:$N$690)</f>
        <v>0</v>
      </c>
      <c r="F249" s="25"/>
      <c r="G249"/>
      <c r="N249" s="112">
        <f t="shared" si="7"/>
        <v>0</v>
      </c>
      <c r="O249" s="114" t="s">
        <v>1425</v>
      </c>
      <c r="P249" s="107">
        <f>+[1]Adm!C251</f>
        <v>0</v>
      </c>
      <c r="Q249" s="107">
        <f>+[1]PresMpal!C251</f>
        <v>0</v>
      </c>
      <c r="R249" s="107">
        <f>+'[1]Pro civil'!C251</f>
        <v>0</v>
      </c>
      <c r="S249" s="107">
        <f>+'[1]C social'!C251</f>
        <v>0</v>
      </c>
      <c r="T249" s="107">
        <f>+[1]Trasp!C251</f>
        <v>0</v>
      </c>
      <c r="U249" s="107">
        <f>+'[1]Agua P'!C251</f>
        <v>0</v>
      </c>
      <c r="W249" s="107">
        <f>+'[1]Gastos R33'!C252</f>
        <v>0</v>
      </c>
      <c r="Z249" s="107">
        <f t="shared" si="8"/>
        <v>0</v>
      </c>
    </row>
    <row r="250" spans="1:27" x14ac:dyDescent="0.2">
      <c r="A250">
        <v>245</v>
      </c>
      <c r="B250" s="6">
        <v>3</v>
      </c>
      <c r="C250" s="14">
        <v>3300</v>
      </c>
      <c r="D250" s="15" t="s">
        <v>246</v>
      </c>
      <c r="E250" s="26">
        <f>+E251+E253+E255+E258+E260+E263+E265+E268+E270</f>
        <v>1000000</v>
      </c>
      <c r="F250" s="25"/>
      <c r="G250"/>
      <c r="N250" s="112">
        <f t="shared" si="7"/>
        <v>0</v>
      </c>
      <c r="O250" s="114" t="s">
        <v>1426</v>
      </c>
      <c r="P250" s="112">
        <f>+[1]Adm!C252</f>
        <v>0</v>
      </c>
      <c r="Q250" s="112">
        <f>+[1]PresMpal!C252</f>
        <v>0</v>
      </c>
      <c r="R250" s="112">
        <f>+'[1]Pro civil'!C252</f>
        <v>0</v>
      </c>
      <c r="S250" s="112">
        <f>+'[1]C social'!C252</f>
        <v>0</v>
      </c>
      <c r="T250" s="112">
        <f>+[1]Trasp!C252</f>
        <v>0</v>
      </c>
      <c r="U250" s="112">
        <f>+'[1]Agua P'!C252</f>
        <v>0</v>
      </c>
      <c r="V250"/>
      <c r="W250" s="112">
        <f>+'[1]Gastos R33'!C253</f>
        <v>0</v>
      </c>
      <c r="X250" s="104"/>
      <c r="Y250" s="104"/>
      <c r="Z250" s="112">
        <f t="shared" si="8"/>
        <v>0</v>
      </c>
      <c r="AA250" s="104"/>
    </row>
    <row r="251" spans="1:27" x14ac:dyDescent="0.2">
      <c r="A251">
        <v>246</v>
      </c>
      <c r="B251" s="6">
        <v>2</v>
      </c>
      <c r="C251" s="16">
        <v>3310</v>
      </c>
      <c r="D251" s="17" t="s">
        <v>247</v>
      </c>
      <c r="E251" s="24">
        <f>+E252</f>
        <v>1000000</v>
      </c>
      <c r="F251" s="25"/>
      <c r="G251"/>
      <c r="N251" s="112">
        <f t="shared" si="7"/>
        <v>0</v>
      </c>
      <c r="O251" s="113" t="s">
        <v>1427</v>
      </c>
      <c r="P251" s="112">
        <f>+[1]Adm!C253</f>
        <v>0</v>
      </c>
      <c r="Q251" s="112">
        <f>+[1]PresMpal!C253</f>
        <v>0</v>
      </c>
      <c r="R251" s="112">
        <f>+'[1]Pro civil'!C253</f>
        <v>0</v>
      </c>
      <c r="S251" s="112">
        <f>+'[1]C social'!C253</f>
        <v>0</v>
      </c>
      <c r="T251" s="112">
        <f>+[1]Trasp!C253</f>
        <v>0</v>
      </c>
      <c r="U251" s="112">
        <f>+'[1]Agua P'!C253</f>
        <v>0</v>
      </c>
      <c r="V251"/>
      <c r="W251" s="112">
        <f>+'[1]Gastos R33'!C254</f>
        <v>0</v>
      </c>
      <c r="X251" s="104"/>
      <c r="Y251" s="104"/>
      <c r="Z251" s="112">
        <f t="shared" si="8"/>
        <v>0</v>
      </c>
      <c r="AA251" s="104"/>
    </row>
    <row r="252" spans="1:27" x14ac:dyDescent="0.2">
      <c r="A252">
        <v>247</v>
      </c>
      <c r="B252" s="6" t="s">
        <v>682</v>
      </c>
      <c r="C252" s="18">
        <v>3311</v>
      </c>
      <c r="D252" s="19" t="s">
        <v>248</v>
      </c>
      <c r="E252" s="27">
        <f>SUMIF($O$9:$O$690,C252,$N$9:$N$690)</f>
        <v>1000000</v>
      </c>
      <c r="F252" s="25"/>
      <c r="G252"/>
      <c r="N252" s="112">
        <f t="shared" si="7"/>
        <v>0</v>
      </c>
      <c r="O252" s="114" t="s">
        <v>1428</v>
      </c>
      <c r="P252" s="107">
        <f>+[1]Adm!C254</f>
        <v>0</v>
      </c>
      <c r="Q252" s="107">
        <f>+[1]PresMpal!C254</f>
        <v>0</v>
      </c>
      <c r="R252" s="107">
        <f>+'[1]Pro civil'!C254</f>
        <v>0</v>
      </c>
      <c r="S252" s="107">
        <f>+'[1]C social'!C254</f>
        <v>0</v>
      </c>
      <c r="T252" s="107">
        <f>+[1]Trasp!C254</f>
        <v>0</v>
      </c>
      <c r="U252" s="107">
        <f>+'[1]Agua P'!C254</f>
        <v>0</v>
      </c>
      <c r="W252" s="107">
        <f>+'[1]Gastos R33'!C255</f>
        <v>0</v>
      </c>
      <c r="Z252" s="107">
        <f t="shared" si="8"/>
        <v>0</v>
      </c>
    </row>
    <row r="253" spans="1:27" x14ac:dyDescent="0.2">
      <c r="A253">
        <v>248</v>
      </c>
      <c r="B253" s="6">
        <v>2</v>
      </c>
      <c r="C253" s="16">
        <v>3320</v>
      </c>
      <c r="D253" s="17" t="s">
        <v>249</v>
      </c>
      <c r="E253" s="24">
        <f>+E254</f>
        <v>0</v>
      </c>
      <c r="F253" s="25"/>
      <c r="G253"/>
      <c r="N253" s="112">
        <f t="shared" si="7"/>
        <v>55000</v>
      </c>
      <c r="O253" s="114" t="s">
        <v>1429</v>
      </c>
      <c r="P253" s="112">
        <f>+[1]Adm!C255</f>
        <v>30000</v>
      </c>
      <c r="Q253" s="112">
        <f>+[1]PresMpal!C255</f>
        <v>0</v>
      </c>
      <c r="R253" s="112">
        <f>+'[1]Pro civil'!C255</f>
        <v>0</v>
      </c>
      <c r="S253" s="112">
        <f>+'[1]C social'!C255</f>
        <v>0</v>
      </c>
      <c r="T253" s="112">
        <f>+[1]Trasp!C255</f>
        <v>0</v>
      </c>
      <c r="U253" s="112">
        <f>+'[1]Agua P'!C255</f>
        <v>0</v>
      </c>
      <c r="V253"/>
      <c r="W253" s="112">
        <f>+'[1]Gastos R33'!C256</f>
        <v>25000</v>
      </c>
      <c r="X253" s="104"/>
      <c r="Y253" s="104"/>
      <c r="Z253" s="112">
        <f t="shared" si="8"/>
        <v>30000</v>
      </c>
      <c r="AA253" s="104"/>
    </row>
    <row r="254" spans="1:27" x14ac:dyDescent="0.2">
      <c r="A254">
        <v>249</v>
      </c>
      <c r="B254" s="6" t="s">
        <v>682</v>
      </c>
      <c r="C254" s="18">
        <v>3321</v>
      </c>
      <c r="D254" s="19" t="s">
        <v>250</v>
      </c>
      <c r="E254" s="27">
        <f>SUMIF($O$9:$O$690,C254,$N$9:$N$690)</f>
        <v>0</v>
      </c>
      <c r="F254" s="25"/>
      <c r="G254"/>
      <c r="N254" s="112">
        <f t="shared" si="7"/>
        <v>0</v>
      </c>
      <c r="O254" s="114" t="s">
        <v>1430</v>
      </c>
      <c r="P254" s="107">
        <f>+[1]Adm!C256</f>
        <v>0</v>
      </c>
      <c r="Q254" s="107">
        <f>+[1]PresMpal!C256</f>
        <v>0</v>
      </c>
      <c r="R254" s="107">
        <f>+'[1]Pro civil'!C256</f>
        <v>0</v>
      </c>
      <c r="S254" s="107">
        <f>+'[1]C social'!C256</f>
        <v>0</v>
      </c>
      <c r="T254" s="107">
        <f>+[1]Trasp!C256</f>
        <v>0</v>
      </c>
      <c r="U254" s="107">
        <f>+'[1]Agua P'!C256</f>
        <v>0</v>
      </c>
      <c r="W254" s="107">
        <f>+'[1]Gastos R33'!C257</f>
        <v>0</v>
      </c>
      <c r="Z254" s="107">
        <f t="shared" si="8"/>
        <v>0</v>
      </c>
    </row>
    <row r="255" spans="1:27" x14ac:dyDescent="0.2">
      <c r="A255">
        <v>250</v>
      </c>
      <c r="B255" s="6">
        <v>2</v>
      </c>
      <c r="C255" s="16">
        <v>3330</v>
      </c>
      <c r="D255" s="17" t="s">
        <v>251</v>
      </c>
      <c r="E255" s="24">
        <f>+E256+E257</f>
        <v>0</v>
      </c>
      <c r="F255" s="25"/>
      <c r="G255"/>
      <c r="N255" s="112">
        <f t="shared" si="7"/>
        <v>0</v>
      </c>
      <c r="O255" s="114" t="s">
        <v>1431</v>
      </c>
      <c r="P255" s="112">
        <f>+[1]Adm!C257</f>
        <v>0</v>
      </c>
      <c r="Q255" s="112">
        <f>+[1]PresMpal!C257</f>
        <v>0</v>
      </c>
      <c r="R255" s="112">
        <f>+'[1]Pro civil'!C257</f>
        <v>0</v>
      </c>
      <c r="S255" s="112">
        <f>+'[1]C social'!C257</f>
        <v>0</v>
      </c>
      <c r="T255" s="112">
        <f>+[1]Trasp!C257</f>
        <v>0</v>
      </c>
      <c r="U255" s="112">
        <f>+'[1]Agua P'!C257</f>
        <v>0</v>
      </c>
      <c r="V255"/>
      <c r="W255" s="112">
        <f>+'[1]Gastos R33'!C258</f>
        <v>0</v>
      </c>
      <c r="X255" s="104"/>
      <c r="Y255" s="104"/>
      <c r="Z255" s="112">
        <f t="shared" si="8"/>
        <v>0</v>
      </c>
      <c r="AA255" s="104"/>
    </row>
    <row r="256" spans="1:27" x14ac:dyDescent="0.2">
      <c r="A256">
        <v>251</v>
      </c>
      <c r="B256" s="6" t="s">
        <v>682</v>
      </c>
      <c r="C256" s="18">
        <v>3331</v>
      </c>
      <c r="D256" s="19" t="s">
        <v>252</v>
      </c>
      <c r="E256" s="27">
        <f>SUMIF($O$9:$O$690,C256,$N$9:$N$690)</f>
        <v>0</v>
      </c>
      <c r="F256" s="25"/>
      <c r="G256"/>
      <c r="N256" s="112">
        <f t="shared" si="7"/>
        <v>0</v>
      </c>
      <c r="O256" s="114" t="s">
        <v>1432</v>
      </c>
      <c r="P256" s="107">
        <f>+[1]Adm!C258</f>
        <v>0</v>
      </c>
      <c r="Q256" s="107">
        <f>+[1]PresMpal!C258</f>
        <v>0</v>
      </c>
      <c r="R256" s="107">
        <f>+'[1]Pro civil'!C258</f>
        <v>0</v>
      </c>
      <c r="S256" s="107">
        <f>+'[1]C social'!C258</f>
        <v>0</v>
      </c>
      <c r="T256" s="107">
        <f>+[1]Trasp!C258</f>
        <v>0</v>
      </c>
      <c r="U256" s="107">
        <f>+'[1]Agua P'!C258</f>
        <v>0</v>
      </c>
      <c r="W256" s="107">
        <f>+'[1]Gastos R33'!C259</f>
        <v>0</v>
      </c>
      <c r="Z256" s="107">
        <f t="shared" si="8"/>
        <v>0</v>
      </c>
    </row>
    <row r="257" spans="1:27" x14ac:dyDescent="0.2">
      <c r="A257">
        <v>252</v>
      </c>
      <c r="B257" s="6">
        <v>1</v>
      </c>
      <c r="C257" s="18">
        <v>3332</v>
      </c>
      <c r="D257" s="19" t="s">
        <v>253</v>
      </c>
      <c r="E257" s="27">
        <f>SUMIF($O$9:$O$690,C257,$N$9:$N$690)</f>
        <v>0</v>
      </c>
      <c r="F257" s="25"/>
      <c r="G257"/>
      <c r="N257" s="112">
        <f t="shared" si="7"/>
        <v>0</v>
      </c>
      <c r="O257" s="114" t="s">
        <v>1433</v>
      </c>
      <c r="P257" s="107">
        <f>+[1]Adm!C259</f>
        <v>0</v>
      </c>
      <c r="Q257" s="107">
        <f>+[1]PresMpal!C259</f>
        <v>0</v>
      </c>
      <c r="R257" s="107">
        <f>+'[1]Pro civil'!C259</f>
        <v>0</v>
      </c>
      <c r="S257" s="107">
        <f>+'[1]C social'!C259</f>
        <v>0</v>
      </c>
      <c r="T257" s="107">
        <f>+[1]Trasp!C259</f>
        <v>0</v>
      </c>
      <c r="U257" s="107">
        <f>+'[1]Agua P'!C259</f>
        <v>0</v>
      </c>
      <c r="W257" s="107">
        <f>+'[1]Gastos R33'!C260</f>
        <v>0</v>
      </c>
      <c r="Z257" s="107">
        <f t="shared" si="8"/>
        <v>0</v>
      </c>
    </row>
    <row r="258" spans="1:27" x14ac:dyDescent="0.2">
      <c r="A258">
        <v>253</v>
      </c>
      <c r="B258" s="6">
        <v>2</v>
      </c>
      <c r="C258" s="16">
        <v>3340</v>
      </c>
      <c r="D258" s="17" t="s">
        <v>254</v>
      </c>
      <c r="E258" s="24">
        <f>+E259</f>
        <v>0</v>
      </c>
      <c r="F258" s="25"/>
      <c r="G258"/>
      <c r="N258" s="112">
        <f t="shared" si="7"/>
        <v>0</v>
      </c>
      <c r="O258" s="114" t="s">
        <v>1434</v>
      </c>
      <c r="P258" s="112">
        <f>+[1]Adm!C260</f>
        <v>0</v>
      </c>
      <c r="Q258" s="112">
        <f>+[1]PresMpal!C260</f>
        <v>0</v>
      </c>
      <c r="R258" s="112">
        <f>+'[1]Pro civil'!C260</f>
        <v>0</v>
      </c>
      <c r="S258" s="112">
        <f>+'[1]C social'!C260</f>
        <v>0</v>
      </c>
      <c r="T258" s="112">
        <f>+[1]Trasp!C260</f>
        <v>0</v>
      </c>
      <c r="U258" s="112">
        <f>+'[1]Agua P'!C260</f>
        <v>0</v>
      </c>
      <c r="V258"/>
      <c r="W258" s="112">
        <f>+'[1]Gastos R33'!C261</f>
        <v>0</v>
      </c>
      <c r="X258" s="104"/>
      <c r="Y258" s="104"/>
      <c r="Z258" s="112">
        <f t="shared" si="8"/>
        <v>0</v>
      </c>
      <c r="AA258" s="104"/>
    </row>
    <row r="259" spans="1:27" x14ac:dyDescent="0.2">
      <c r="A259">
        <v>254</v>
      </c>
      <c r="B259" s="6" t="s">
        <v>682</v>
      </c>
      <c r="C259" s="18">
        <v>3341</v>
      </c>
      <c r="D259" s="19" t="s">
        <v>255</v>
      </c>
      <c r="E259" s="27">
        <f>SUMIF($O$9:$O$690,C259,$N$9:$N$690)</f>
        <v>0</v>
      </c>
      <c r="F259" s="25"/>
      <c r="G259"/>
      <c r="N259" s="112">
        <f t="shared" si="7"/>
        <v>0</v>
      </c>
      <c r="O259" s="114" t="s">
        <v>1435</v>
      </c>
      <c r="P259" s="107">
        <f>+[1]Adm!C261</f>
        <v>0</v>
      </c>
      <c r="Q259" s="107">
        <f>+[1]PresMpal!C261</f>
        <v>0</v>
      </c>
      <c r="R259" s="107">
        <f>+'[1]Pro civil'!C261</f>
        <v>0</v>
      </c>
      <c r="S259" s="107">
        <f>+'[1]C social'!C261</f>
        <v>0</v>
      </c>
      <c r="T259" s="107">
        <f>+[1]Trasp!C261</f>
        <v>0</v>
      </c>
      <c r="U259" s="107">
        <f>+'[1]Agua P'!C261</f>
        <v>0</v>
      </c>
      <c r="W259" s="107">
        <f>+'[1]Gastos R33'!C262</f>
        <v>0</v>
      </c>
      <c r="Z259" s="107">
        <f t="shared" si="8"/>
        <v>0</v>
      </c>
    </row>
    <row r="260" spans="1:27" x14ac:dyDescent="0.2">
      <c r="A260">
        <v>255</v>
      </c>
      <c r="B260" s="6">
        <v>2</v>
      </c>
      <c r="C260" s="16">
        <v>3350</v>
      </c>
      <c r="D260" s="17" t="s">
        <v>256</v>
      </c>
      <c r="E260" s="24">
        <f>+E261+E262</f>
        <v>0</v>
      </c>
      <c r="F260" s="25"/>
      <c r="G260"/>
      <c r="N260" s="112">
        <f t="shared" si="7"/>
        <v>0</v>
      </c>
      <c r="O260" s="114" t="s">
        <v>1436</v>
      </c>
      <c r="P260" s="112">
        <f>+[1]Adm!C262</f>
        <v>0</v>
      </c>
      <c r="Q260" s="112">
        <f>+[1]PresMpal!C262</f>
        <v>0</v>
      </c>
      <c r="R260" s="112">
        <f>+'[1]Pro civil'!C262</f>
        <v>0</v>
      </c>
      <c r="S260" s="112">
        <f>+'[1]C social'!C262</f>
        <v>0</v>
      </c>
      <c r="T260" s="112">
        <f>+[1]Trasp!C262</f>
        <v>0</v>
      </c>
      <c r="U260" s="112">
        <f>+'[1]Agua P'!C262</f>
        <v>0</v>
      </c>
      <c r="V260"/>
      <c r="W260" s="112">
        <f>+'[1]Gastos R33'!C263</f>
        <v>0</v>
      </c>
      <c r="X260" s="104"/>
      <c r="Y260" s="104"/>
      <c r="Z260" s="112">
        <f t="shared" si="8"/>
        <v>0</v>
      </c>
      <c r="AA260" s="104"/>
    </row>
    <row r="261" spans="1:27" x14ac:dyDescent="0.2">
      <c r="A261">
        <v>256</v>
      </c>
      <c r="B261" s="6" t="s">
        <v>682</v>
      </c>
      <c r="C261" s="18">
        <v>3351</v>
      </c>
      <c r="D261" s="19" t="s">
        <v>257</v>
      </c>
      <c r="E261" s="27">
        <f>SUMIF($O$9:$O$690,C261,$N$9:$N$690)</f>
        <v>0</v>
      </c>
      <c r="F261" s="25"/>
      <c r="G261"/>
      <c r="N261" s="112">
        <f t="shared" si="7"/>
        <v>0</v>
      </c>
      <c r="O261" s="114" t="s">
        <v>1437</v>
      </c>
      <c r="P261" s="107">
        <f>+[1]Adm!C263</f>
        <v>0</v>
      </c>
      <c r="Q261" s="107">
        <f>+[1]PresMpal!C263</f>
        <v>0</v>
      </c>
      <c r="R261" s="107">
        <f>+'[1]Pro civil'!C263</f>
        <v>0</v>
      </c>
      <c r="S261" s="107">
        <f>+'[1]C social'!C263</f>
        <v>0</v>
      </c>
      <c r="T261" s="107">
        <f>+[1]Trasp!C263</f>
        <v>0</v>
      </c>
      <c r="U261" s="107">
        <f>+'[1]Agua P'!C263</f>
        <v>0</v>
      </c>
      <c r="W261" s="107">
        <f>+'[1]Gastos R33'!C264</f>
        <v>0</v>
      </c>
      <c r="Z261" s="107">
        <f t="shared" si="8"/>
        <v>0</v>
      </c>
    </row>
    <row r="262" spans="1:27" x14ac:dyDescent="0.2">
      <c r="A262">
        <v>257</v>
      </c>
      <c r="B262" s="6">
        <v>1</v>
      </c>
      <c r="C262" s="18">
        <v>3352</v>
      </c>
      <c r="D262" s="19" t="s">
        <v>258</v>
      </c>
      <c r="E262" s="27">
        <f>SUMIF($O$9:$O$690,C262,$N$9:$N$690)</f>
        <v>0</v>
      </c>
      <c r="F262" s="25"/>
      <c r="G262"/>
      <c r="N262" s="112">
        <f t="shared" si="7"/>
        <v>0</v>
      </c>
      <c r="O262" s="114" t="s">
        <v>1438</v>
      </c>
      <c r="P262" s="107">
        <f>+[1]Adm!C264</f>
        <v>0</v>
      </c>
      <c r="Q262" s="107">
        <f>+[1]PresMpal!C264</f>
        <v>0</v>
      </c>
      <c r="R262" s="107">
        <f>+'[1]Pro civil'!C264</f>
        <v>0</v>
      </c>
      <c r="S262" s="107">
        <f>+'[1]C social'!C264</f>
        <v>0</v>
      </c>
      <c r="T262" s="107">
        <f>+[1]Trasp!C264</f>
        <v>0</v>
      </c>
      <c r="U262" s="107">
        <f>+'[1]Agua P'!C264</f>
        <v>0</v>
      </c>
      <c r="W262" s="107">
        <f>+'[1]Gastos R33'!C265</f>
        <v>0</v>
      </c>
      <c r="Z262" s="107">
        <f t="shared" si="8"/>
        <v>0</v>
      </c>
    </row>
    <row r="263" spans="1:27" x14ac:dyDescent="0.2">
      <c r="A263">
        <v>258</v>
      </c>
      <c r="B263" s="6">
        <v>2</v>
      </c>
      <c r="C263" s="16">
        <v>3360</v>
      </c>
      <c r="D263" s="17" t="s">
        <v>259</v>
      </c>
      <c r="E263" s="24">
        <f>+E264</f>
        <v>0</v>
      </c>
      <c r="F263" s="25"/>
      <c r="G263"/>
      <c r="N263" s="112">
        <f t="shared" ref="N263:N326" si="9">SUM(P263:Y263)</f>
        <v>25000</v>
      </c>
      <c r="O263" s="114" t="s">
        <v>1439</v>
      </c>
      <c r="P263" s="112">
        <f>+[1]Adm!C265</f>
        <v>25000</v>
      </c>
      <c r="Q263" s="112">
        <f>+[1]PresMpal!C265</f>
        <v>0</v>
      </c>
      <c r="R263" s="112">
        <f>+'[1]Pro civil'!C265</f>
        <v>0</v>
      </c>
      <c r="S263" s="112">
        <f>+'[1]C social'!C265</f>
        <v>0</v>
      </c>
      <c r="T263" s="112">
        <f>+[1]Trasp!C265</f>
        <v>0</v>
      </c>
      <c r="U263" s="112">
        <f>+'[1]Agua P'!C265</f>
        <v>0</v>
      </c>
      <c r="V263"/>
      <c r="W263" s="112">
        <f>+'[1]Gastos R33'!C266</f>
        <v>0</v>
      </c>
      <c r="X263" s="104"/>
      <c r="Y263" s="104"/>
      <c r="Z263" s="112">
        <f t="shared" si="8"/>
        <v>25000</v>
      </c>
      <c r="AA263" s="104"/>
    </row>
    <row r="264" spans="1:27" x14ac:dyDescent="0.2">
      <c r="A264">
        <v>259</v>
      </c>
      <c r="B264" s="6" t="s">
        <v>682</v>
      </c>
      <c r="C264" s="18">
        <v>3361</v>
      </c>
      <c r="D264" s="19" t="s">
        <v>260</v>
      </c>
      <c r="E264" s="27">
        <f>SUMIF($O$9:$O$690,C264,$N$9:$N$690)</f>
        <v>0</v>
      </c>
      <c r="F264" s="25"/>
      <c r="G264"/>
      <c r="N264" s="112">
        <f t="shared" si="9"/>
        <v>0</v>
      </c>
      <c r="O264" s="114" t="s">
        <v>1440</v>
      </c>
      <c r="P264" s="107">
        <f>+[1]Adm!C266</f>
        <v>0</v>
      </c>
      <c r="Q264" s="107">
        <f>+[1]PresMpal!C266</f>
        <v>0</v>
      </c>
      <c r="R264" s="107">
        <f>+'[1]Pro civil'!C266</f>
        <v>0</v>
      </c>
      <c r="S264" s="107">
        <f>+'[1]C social'!C266</f>
        <v>0</v>
      </c>
      <c r="T264" s="107">
        <f>+[1]Trasp!C266</f>
        <v>0</v>
      </c>
      <c r="U264" s="107">
        <f>+'[1]Agua P'!C266</f>
        <v>0</v>
      </c>
      <c r="W264" s="107">
        <f>+'[1]Gastos R33'!C267</f>
        <v>0</v>
      </c>
      <c r="Z264" s="107">
        <f t="shared" si="8"/>
        <v>0</v>
      </c>
    </row>
    <row r="265" spans="1:27" x14ac:dyDescent="0.2">
      <c r="A265">
        <v>260</v>
      </c>
      <c r="B265" s="6">
        <v>2</v>
      </c>
      <c r="C265" s="16">
        <v>3370</v>
      </c>
      <c r="D265" s="17" t="s">
        <v>261</v>
      </c>
      <c r="E265" s="24">
        <f>+E266+E267</f>
        <v>0</v>
      </c>
      <c r="F265" s="25"/>
      <c r="G265"/>
      <c r="N265" s="112">
        <f t="shared" si="9"/>
        <v>0</v>
      </c>
      <c r="O265" s="114" t="s">
        <v>1441</v>
      </c>
      <c r="P265" s="112">
        <f>+[1]Adm!C267</f>
        <v>0</v>
      </c>
      <c r="Q265" s="112">
        <f>+[1]PresMpal!C267</f>
        <v>0</v>
      </c>
      <c r="R265" s="112">
        <f>+'[1]Pro civil'!C267</f>
        <v>0</v>
      </c>
      <c r="S265" s="112">
        <f>+'[1]C social'!C267</f>
        <v>0</v>
      </c>
      <c r="T265" s="112">
        <f>+[1]Trasp!C267</f>
        <v>0</v>
      </c>
      <c r="U265" s="112">
        <f>+'[1]Agua P'!C267</f>
        <v>0</v>
      </c>
      <c r="V265"/>
      <c r="W265" s="112">
        <f>+'[1]Gastos R33'!C268</f>
        <v>0</v>
      </c>
      <c r="X265" s="104"/>
      <c r="Y265" s="104"/>
      <c r="Z265" s="112">
        <f t="shared" si="8"/>
        <v>0</v>
      </c>
      <c r="AA265" s="104"/>
    </row>
    <row r="266" spans="1:27" x14ac:dyDescent="0.2">
      <c r="A266">
        <v>261</v>
      </c>
      <c r="B266" s="6" t="s">
        <v>682</v>
      </c>
      <c r="C266" s="18">
        <v>3371</v>
      </c>
      <c r="D266" s="19" t="s">
        <v>262</v>
      </c>
      <c r="E266" s="27">
        <f>SUMIF($O$9:$O$690,C266,$N$9:$N$690)</f>
        <v>0</v>
      </c>
      <c r="F266" s="25"/>
      <c r="G266"/>
      <c r="N266" s="112">
        <f t="shared" si="9"/>
        <v>0</v>
      </c>
      <c r="O266" s="114" t="s">
        <v>1442</v>
      </c>
      <c r="P266" s="107">
        <f>+[1]Adm!C268</f>
        <v>0</v>
      </c>
      <c r="Q266" s="107">
        <f>+[1]PresMpal!C268</f>
        <v>0</v>
      </c>
      <c r="R266" s="107">
        <f>+'[1]Pro civil'!C268</f>
        <v>0</v>
      </c>
      <c r="S266" s="107">
        <f>+'[1]C social'!C268</f>
        <v>0</v>
      </c>
      <c r="T266" s="107">
        <f>+[1]Trasp!C268</f>
        <v>0</v>
      </c>
      <c r="U266" s="107">
        <f>+'[1]Agua P'!C268</f>
        <v>0</v>
      </c>
      <c r="W266" s="107">
        <f>+'[1]Gastos R33'!C269</f>
        <v>0</v>
      </c>
      <c r="Z266" s="107">
        <f t="shared" si="8"/>
        <v>0</v>
      </c>
    </row>
    <row r="267" spans="1:27" x14ac:dyDescent="0.2">
      <c r="A267">
        <v>262</v>
      </c>
      <c r="B267" s="6">
        <v>1</v>
      </c>
      <c r="C267" s="18">
        <v>3372</v>
      </c>
      <c r="D267" s="19" t="s">
        <v>263</v>
      </c>
      <c r="E267" s="27">
        <f>SUMIF($O$9:$O$690,C267,$N$9:$N$690)</f>
        <v>0</v>
      </c>
      <c r="F267" s="25"/>
      <c r="G267"/>
      <c r="N267" s="112">
        <f t="shared" si="9"/>
        <v>0</v>
      </c>
      <c r="O267" s="114" t="s">
        <v>1443</v>
      </c>
      <c r="P267" s="107">
        <f>+[1]Adm!C269</f>
        <v>0</v>
      </c>
      <c r="Q267" s="107">
        <f>+[1]PresMpal!C269</f>
        <v>0</v>
      </c>
      <c r="R267" s="107">
        <f>+'[1]Pro civil'!C269</f>
        <v>0</v>
      </c>
      <c r="S267" s="107">
        <f>+'[1]C social'!C269</f>
        <v>0</v>
      </c>
      <c r="T267" s="107">
        <f>+[1]Trasp!C269</f>
        <v>0</v>
      </c>
      <c r="U267" s="107">
        <f>+'[1]Agua P'!C269</f>
        <v>0</v>
      </c>
      <c r="W267" s="107">
        <f>+'[1]Gastos R33'!C270</f>
        <v>0</v>
      </c>
      <c r="Z267" s="107">
        <f t="shared" si="8"/>
        <v>0</v>
      </c>
    </row>
    <row r="268" spans="1:27" x14ac:dyDescent="0.2">
      <c r="A268">
        <v>263</v>
      </c>
      <c r="B268" s="6">
        <v>2</v>
      </c>
      <c r="C268" s="16">
        <v>3380</v>
      </c>
      <c r="D268" s="17" t="s">
        <v>264</v>
      </c>
      <c r="E268" s="24">
        <f>+E269</f>
        <v>0</v>
      </c>
      <c r="F268" s="25"/>
      <c r="G268"/>
      <c r="N268" s="112">
        <f t="shared" si="9"/>
        <v>0</v>
      </c>
      <c r="O268" s="114" t="s">
        <v>1444</v>
      </c>
      <c r="P268" s="112">
        <f>+[1]Adm!C270</f>
        <v>0</v>
      </c>
      <c r="Q268" s="112">
        <f>+[1]PresMpal!C270</f>
        <v>0</v>
      </c>
      <c r="R268" s="112">
        <f>+'[1]Pro civil'!C270</f>
        <v>0</v>
      </c>
      <c r="S268" s="112">
        <f>+'[1]C social'!C270</f>
        <v>0</v>
      </c>
      <c r="T268" s="112">
        <f>+[1]Trasp!C270</f>
        <v>0</v>
      </c>
      <c r="U268" s="112">
        <f>+'[1]Agua P'!C270</f>
        <v>0</v>
      </c>
      <c r="V268"/>
      <c r="W268" s="112">
        <f>+'[1]Gastos R33'!C271</f>
        <v>0</v>
      </c>
      <c r="X268" s="104"/>
      <c r="Y268" s="104"/>
      <c r="Z268" s="112">
        <f t="shared" si="8"/>
        <v>0</v>
      </c>
      <c r="AA268" s="104"/>
    </row>
    <row r="269" spans="1:27" x14ac:dyDescent="0.2">
      <c r="A269">
        <v>264</v>
      </c>
      <c r="B269" s="6" t="s">
        <v>682</v>
      </c>
      <c r="C269" s="18">
        <v>3381</v>
      </c>
      <c r="D269" s="19" t="s">
        <v>265</v>
      </c>
      <c r="E269" s="27">
        <f>SUMIF($O$9:$O$690,C269,$N$9:$N$690)</f>
        <v>0</v>
      </c>
      <c r="F269" s="25"/>
      <c r="G269"/>
      <c r="N269" s="112">
        <f t="shared" si="9"/>
        <v>0</v>
      </c>
      <c r="O269" s="114" t="s">
        <v>1445</v>
      </c>
      <c r="P269" s="107">
        <f>+[1]Adm!C271</f>
        <v>0</v>
      </c>
      <c r="Q269" s="107">
        <f>+[1]PresMpal!C271</f>
        <v>0</v>
      </c>
      <c r="R269" s="107">
        <f>+'[1]Pro civil'!C271</f>
        <v>0</v>
      </c>
      <c r="S269" s="107">
        <f>+'[1]C social'!C271</f>
        <v>0</v>
      </c>
      <c r="T269" s="107">
        <f>+[1]Trasp!C271</f>
        <v>0</v>
      </c>
      <c r="U269" s="107">
        <f>+'[1]Agua P'!C271</f>
        <v>0</v>
      </c>
      <c r="W269" s="107">
        <f>+'[1]Gastos R33'!C272</f>
        <v>0</v>
      </c>
      <c r="Z269" s="107">
        <f t="shared" si="8"/>
        <v>0</v>
      </c>
    </row>
    <row r="270" spans="1:27" x14ac:dyDescent="0.2">
      <c r="A270">
        <v>265</v>
      </c>
      <c r="B270" s="6">
        <v>2</v>
      </c>
      <c r="C270" s="16">
        <v>3390</v>
      </c>
      <c r="D270" s="17" t="s">
        <v>266</v>
      </c>
      <c r="E270" s="24">
        <f>+E271</f>
        <v>0</v>
      </c>
      <c r="F270" s="25"/>
      <c r="G270"/>
      <c r="N270" s="112">
        <f t="shared" si="9"/>
        <v>0</v>
      </c>
      <c r="O270" s="113" t="s">
        <v>1446</v>
      </c>
      <c r="P270" s="112">
        <f>+[1]Adm!C272</f>
        <v>0</v>
      </c>
      <c r="Q270" s="112">
        <f>+[1]PresMpal!C272</f>
        <v>0</v>
      </c>
      <c r="R270" s="112">
        <f>+'[1]Pro civil'!C272</f>
        <v>0</v>
      </c>
      <c r="S270" s="112">
        <f>+'[1]C social'!C272</f>
        <v>0</v>
      </c>
      <c r="T270" s="112">
        <f>+[1]Trasp!C272</f>
        <v>0</v>
      </c>
      <c r="U270" s="112">
        <f>+'[1]Agua P'!C272</f>
        <v>0</v>
      </c>
      <c r="V270"/>
      <c r="W270" s="112">
        <f>+'[1]Gastos R33'!C273</f>
        <v>0</v>
      </c>
      <c r="X270" s="104"/>
      <c r="Y270" s="104"/>
      <c r="Z270" s="112">
        <f t="shared" si="8"/>
        <v>0</v>
      </c>
      <c r="AA270" s="104"/>
    </row>
    <row r="271" spans="1:27" x14ac:dyDescent="0.2">
      <c r="A271">
        <v>266</v>
      </c>
      <c r="B271" s="6" t="s">
        <v>682</v>
      </c>
      <c r="C271" s="18">
        <v>3391</v>
      </c>
      <c r="D271" s="19" t="s">
        <v>267</v>
      </c>
      <c r="E271" s="27">
        <f>SUMIF($O$9:$O$690,C271,$N$9:$N$690)</f>
        <v>0</v>
      </c>
      <c r="F271" s="25"/>
      <c r="G271"/>
      <c r="N271" s="112">
        <f t="shared" si="9"/>
        <v>0</v>
      </c>
      <c r="O271" s="114" t="s">
        <v>1447</v>
      </c>
      <c r="P271" s="107">
        <f>+[1]Adm!C273</f>
        <v>0</v>
      </c>
      <c r="Q271" s="107">
        <f>+[1]PresMpal!C273</f>
        <v>0</v>
      </c>
      <c r="R271" s="107">
        <f>+'[1]Pro civil'!C273</f>
        <v>0</v>
      </c>
      <c r="S271" s="107">
        <f>+'[1]C social'!C273</f>
        <v>0</v>
      </c>
      <c r="T271" s="107">
        <f>+[1]Trasp!C273</f>
        <v>0</v>
      </c>
      <c r="U271" s="107">
        <f>+'[1]Agua P'!C273</f>
        <v>0</v>
      </c>
      <c r="W271" s="107">
        <f>+'[1]Gastos R33'!C274</f>
        <v>0</v>
      </c>
      <c r="Z271" s="107">
        <f t="shared" si="8"/>
        <v>0</v>
      </c>
    </row>
    <row r="272" spans="1:27" x14ac:dyDescent="0.2">
      <c r="A272">
        <v>267</v>
      </c>
      <c r="B272" s="6">
        <v>3</v>
      </c>
      <c r="C272" s="14">
        <v>3400</v>
      </c>
      <c r="D272" s="15" t="s">
        <v>268</v>
      </c>
      <c r="E272" s="26">
        <f>+E273+E277+E279+E281+E283+E285+E287+E289+E291</f>
        <v>80000</v>
      </c>
      <c r="F272" s="25"/>
      <c r="G272"/>
      <c r="N272" s="112">
        <f t="shared" si="9"/>
        <v>50000</v>
      </c>
      <c r="O272" s="114" t="s">
        <v>1448</v>
      </c>
      <c r="P272" s="112">
        <f>+[1]Adm!C274</f>
        <v>50000</v>
      </c>
      <c r="Q272" s="112">
        <f>+[1]PresMpal!C274</f>
        <v>0</v>
      </c>
      <c r="R272" s="112">
        <f>+'[1]Pro civil'!C274</f>
        <v>0</v>
      </c>
      <c r="S272" s="112">
        <f>+'[1]C social'!C274</f>
        <v>0</v>
      </c>
      <c r="T272" s="112">
        <f>+[1]Trasp!C274</f>
        <v>0</v>
      </c>
      <c r="U272" s="112">
        <f>+'[1]Agua P'!C274</f>
        <v>0</v>
      </c>
      <c r="V272"/>
      <c r="W272" s="112">
        <f>+'[1]Gastos R33'!C275</f>
        <v>0</v>
      </c>
      <c r="X272" s="104"/>
      <c r="Y272" s="104"/>
      <c r="Z272" s="112">
        <f t="shared" si="8"/>
        <v>50000</v>
      </c>
      <c r="AA272" s="104"/>
    </row>
    <row r="273" spans="1:27" x14ac:dyDescent="0.2">
      <c r="A273">
        <v>268</v>
      </c>
      <c r="B273" s="6">
        <v>2</v>
      </c>
      <c r="C273" s="16">
        <v>3410</v>
      </c>
      <c r="D273" s="17" t="s">
        <v>269</v>
      </c>
      <c r="E273" s="24">
        <f>+E274+E275+E276</f>
        <v>55000</v>
      </c>
      <c r="F273" s="25"/>
      <c r="G273"/>
      <c r="N273" s="112">
        <f t="shared" si="9"/>
        <v>0</v>
      </c>
      <c r="O273" s="114" t="s">
        <v>1449</v>
      </c>
      <c r="P273" s="112">
        <f>+[1]Adm!C275</f>
        <v>0</v>
      </c>
      <c r="Q273" s="112">
        <f>+[1]PresMpal!C275</f>
        <v>0</v>
      </c>
      <c r="R273" s="112">
        <f>+'[1]Pro civil'!C275</f>
        <v>0</v>
      </c>
      <c r="S273" s="112">
        <f>+'[1]C social'!C275</f>
        <v>0</v>
      </c>
      <c r="T273" s="112">
        <f>+[1]Trasp!C275</f>
        <v>0</v>
      </c>
      <c r="U273" s="112">
        <f>+'[1]Agua P'!C275</f>
        <v>0</v>
      </c>
      <c r="V273"/>
      <c r="W273" s="112">
        <f>+'[1]Gastos R33'!C276</f>
        <v>0</v>
      </c>
      <c r="X273" s="104"/>
      <c r="Y273" s="104"/>
      <c r="Z273" s="112">
        <f t="shared" si="8"/>
        <v>0</v>
      </c>
      <c r="AA273" s="104"/>
    </row>
    <row r="274" spans="1:27" x14ac:dyDescent="0.2">
      <c r="A274">
        <v>269</v>
      </c>
      <c r="B274" s="6" t="s">
        <v>682</v>
      </c>
      <c r="C274" s="18">
        <v>3411</v>
      </c>
      <c r="D274" s="19" t="s">
        <v>270</v>
      </c>
      <c r="E274" s="27">
        <f>SUMIF($O$9:$O$690,C274,$N$9:$N$690)</f>
        <v>55000</v>
      </c>
      <c r="F274" s="25"/>
      <c r="G274"/>
      <c r="N274" s="112">
        <f t="shared" si="9"/>
        <v>50000</v>
      </c>
      <c r="O274" s="114" t="s">
        <v>1450</v>
      </c>
      <c r="P274" s="107">
        <f>+[1]Adm!C276</f>
        <v>50000</v>
      </c>
      <c r="Q274" s="107">
        <f>+[1]PresMpal!C276</f>
        <v>0</v>
      </c>
      <c r="R274" s="107">
        <f>+'[1]Pro civil'!C276</f>
        <v>0</v>
      </c>
      <c r="S274" s="107">
        <f>+'[1]C social'!C276</f>
        <v>0</v>
      </c>
      <c r="T274" s="107">
        <f>+[1]Trasp!C276</f>
        <v>0</v>
      </c>
      <c r="U274" s="107">
        <f>+'[1]Agua P'!C276</f>
        <v>0</v>
      </c>
      <c r="W274" s="107">
        <f>+'[1]Gastos R33'!C277</f>
        <v>0</v>
      </c>
      <c r="Z274" s="107">
        <f t="shared" si="8"/>
        <v>50000</v>
      </c>
    </row>
    <row r="275" spans="1:27" x14ac:dyDescent="0.2">
      <c r="A275">
        <v>270</v>
      </c>
      <c r="B275" s="6">
        <v>1</v>
      </c>
      <c r="C275" s="18">
        <v>3412</v>
      </c>
      <c r="D275" s="19" t="s">
        <v>271</v>
      </c>
      <c r="E275" s="27">
        <f>SUMIF($O$9:$O$690,C275,$N$9:$N$690)</f>
        <v>0</v>
      </c>
      <c r="F275" s="25"/>
      <c r="G275"/>
      <c r="N275" s="112">
        <f t="shared" si="9"/>
        <v>0</v>
      </c>
      <c r="O275" s="114" t="s">
        <v>1451</v>
      </c>
      <c r="P275" s="107">
        <f>+[1]Adm!C277</f>
        <v>0</v>
      </c>
      <c r="Q275" s="107">
        <f>+[1]PresMpal!C277</f>
        <v>0</v>
      </c>
      <c r="R275" s="107">
        <f>+'[1]Pro civil'!C277</f>
        <v>0</v>
      </c>
      <c r="S275" s="107">
        <f>+'[1]C social'!C277</f>
        <v>0</v>
      </c>
      <c r="T275" s="107">
        <f>+[1]Trasp!C277</f>
        <v>0</v>
      </c>
      <c r="U275" s="107">
        <f>+'[1]Agua P'!C277</f>
        <v>0</v>
      </c>
      <c r="W275" s="107">
        <f>+'[1]Gastos R33'!C278</f>
        <v>0</v>
      </c>
      <c r="Z275" s="107">
        <f t="shared" si="8"/>
        <v>0</v>
      </c>
    </row>
    <row r="276" spans="1:27" x14ac:dyDescent="0.2">
      <c r="A276">
        <v>271</v>
      </c>
      <c r="B276" s="6">
        <v>1</v>
      </c>
      <c r="C276" s="18">
        <v>3413</v>
      </c>
      <c r="D276" s="19" t="s">
        <v>272</v>
      </c>
      <c r="E276" s="27">
        <f>SUMIF($O$9:$O$690,C276,$N$9:$N$690)</f>
        <v>0</v>
      </c>
      <c r="F276" s="25"/>
      <c r="G276"/>
      <c r="N276" s="112">
        <f t="shared" si="9"/>
        <v>0</v>
      </c>
      <c r="O276" s="114" t="s">
        <v>1452</v>
      </c>
      <c r="P276" s="107">
        <f>+[1]Adm!C278</f>
        <v>0</v>
      </c>
      <c r="Q276" s="107">
        <f>+[1]PresMpal!C278</f>
        <v>0</v>
      </c>
      <c r="R276" s="107">
        <f>+'[1]Pro civil'!C278</f>
        <v>0</v>
      </c>
      <c r="S276" s="107">
        <f>+'[1]C social'!C278</f>
        <v>0</v>
      </c>
      <c r="T276" s="107">
        <f>+[1]Trasp!C278</f>
        <v>0</v>
      </c>
      <c r="U276" s="107">
        <f>+'[1]Agua P'!C278</f>
        <v>0</v>
      </c>
      <c r="W276" s="107">
        <f>+'[1]Gastos R33'!C279</f>
        <v>0</v>
      </c>
      <c r="Z276" s="107">
        <f t="shared" si="8"/>
        <v>0</v>
      </c>
    </row>
    <row r="277" spans="1:27" x14ac:dyDescent="0.2">
      <c r="A277">
        <v>272</v>
      </c>
      <c r="B277" s="6">
        <v>2</v>
      </c>
      <c r="C277" s="16">
        <v>3420</v>
      </c>
      <c r="D277" s="17" t="s">
        <v>273</v>
      </c>
      <c r="E277" s="24">
        <f>+E278</f>
        <v>0</v>
      </c>
      <c r="F277" s="25"/>
      <c r="G277"/>
      <c r="N277" s="112">
        <f t="shared" si="9"/>
        <v>0</v>
      </c>
      <c r="O277" s="114" t="s">
        <v>1453</v>
      </c>
      <c r="P277" s="112">
        <f>+[1]Adm!C279</f>
        <v>0</v>
      </c>
      <c r="Q277" s="112">
        <f>+[1]PresMpal!C279</f>
        <v>0</v>
      </c>
      <c r="R277" s="112">
        <f>+'[1]Pro civil'!C279</f>
        <v>0</v>
      </c>
      <c r="S277" s="112">
        <f>+'[1]C social'!C279</f>
        <v>0</v>
      </c>
      <c r="T277" s="112">
        <f>+[1]Trasp!C279</f>
        <v>0</v>
      </c>
      <c r="U277" s="112">
        <f>+'[1]Agua P'!C279</f>
        <v>0</v>
      </c>
      <c r="V277"/>
      <c r="W277" s="112">
        <f>+'[1]Gastos R33'!C280</f>
        <v>0</v>
      </c>
      <c r="X277" s="104"/>
      <c r="Y277" s="104"/>
      <c r="Z277" s="112">
        <f t="shared" si="8"/>
        <v>0</v>
      </c>
      <c r="AA277" s="104"/>
    </row>
    <row r="278" spans="1:27" x14ac:dyDescent="0.2">
      <c r="A278">
        <v>273</v>
      </c>
      <c r="B278" s="6" t="s">
        <v>682</v>
      </c>
      <c r="C278" s="18">
        <v>3421</v>
      </c>
      <c r="D278" s="19" t="s">
        <v>274</v>
      </c>
      <c r="E278" s="27">
        <f>SUMIF($O$9:$O$690,C278,$N$9:$N$690)</f>
        <v>0</v>
      </c>
      <c r="F278" s="25"/>
      <c r="G278"/>
      <c r="N278" s="112">
        <f t="shared" si="9"/>
        <v>0</v>
      </c>
      <c r="O278" s="114" t="s">
        <v>1454</v>
      </c>
      <c r="P278" s="107">
        <f>+[1]Adm!C280</f>
        <v>0</v>
      </c>
      <c r="Q278" s="107">
        <f>+[1]PresMpal!C280</f>
        <v>0</v>
      </c>
      <c r="R278" s="107">
        <f>+'[1]Pro civil'!C280</f>
        <v>0</v>
      </c>
      <c r="S278" s="107">
        <f>+'[1]C social'!C280</f>
        <v>0</v>
      </c>
      <c r="T278" s="107">
        <f>+[1]Trasp!C280</f>
        <v>0</v>
      </c>
      <c r="U278" s="107">
        <f>+'[1]Agua P'!C280</f>
        <v>0</v>
      </c>
      <c r="W278" s="107">
        <f>+'[1]Gastos R33'!C281</f>
        <v>0</v>
      </c>
      <c r="Z278" s="107">
        <f t="shared" si="8"/>
        <v>0</v>
      </c>
    </row>
    <row r="279" spans="1:27" x14ac:dyDescent="0.2">
      <c r="A279">
        <v>274</v>
      </c>
      <c r="B279" s="6">
        <v>2</v>
      </c>
      <c r="C279" s="16">
        <v>3430</v>
      </c>
      <c r="D279" s="17" t="s">
        <v>275</v>
      </c>
      <c r="E279" s="24">
        <f>+E280</f>
        <v>0</v>
      </c>
      <c r="F279" s="25"/>
      <c r="G279"/>
      <c r="N279" s="112">
        <f t="shared" si="9"/>
        <v>0</v>
      </c>
      <c r="O279" s="114" t="s">
        <v>1455</v>
      </c>
      <c r="P279" s="112">
        <f>+[1]Adm!C281</f>
        <v>0</v>
      </c>
      <c r="Q279" s="112">
        <f>+[1]PresMpal!C281</f>
        <v>0</v>
      </c>
      <c r="R279" s="112">
        <f>+'[1]Pro civil'!C281</f>
        <v>0</v>
      </c>
      <c r="S279" s="112">
        <f>+'[1]C social'!C281</f>
        <v>0</v>
      </c>
      <c r="T279" s="112">
        <f>+[1]Trasp!C281</f>
        <v>0</v>
      </c>
      <c r="U279" s="112">
        <f>+'[1]Agua P'!C281</f>
        <v>0</v>
      </c>
      <c r="V279"/>
      <c r="W279" s="112">
        <f>+'[1]Gastos R33'!C282</f>
        <v>0</v>
      </c>
      <c r="X279" s="104"/>
      <c r="Y279" s="104"/>
      <c r="Z279" s="112">
        <f t="shared" si="8"/>
        <v>0</v>
      </c>
      <c r="AA279" s="104"/>
    </row>
    <row r="280" spans="1:27" x14ac:dyDescent="0.2">
      <c r="A280">
        <v>275</v>
      </c>
      <c r="B280" s="6" t="s">
        <v>682</v>
      </c>
      <c r="C280" s="18">
        <v>3431</v>
      </c>
      <c r="D280" s="19" t="s">
        <v>276</v>
      </c>
      <c r="E280" s="27">
        <f>SUMIF($O$9:$O$690,C280,$N$9:$N$690)</f>
        <v>0</v>
      </c>
      <c r="F280" s="25"/>
      <c r="G280"/>
      <c r="N280" s="112">
        <f t="shared" si="9"/>
        <v>100000</v>
      </c>
      <c r="O280" s="114" t="s">
        <v>1456</v>
      </c>
      <c r="P280" s="107">
        <f>+[1]Adm!C282</f>
        <v>100000</v>
      </c>
      <c r="Q280" s="107">
        <f>+[1]PresMpal!C282</f>
        <v>0</v>
      </c>
      <c r="R280" s="107">
        <f>+'[1]Pro civil'!C282</f>
        <v>0</v>
      </c>
      <c r="S280" s="107">
        <f>+'[1]C social'!C282</f>
        <v>0</v>
      </c>
      <c r="T280" s="107">
        <f>+[1]Trasp!C282</f>
        <v>0</v>
      </c>
      <c r="U280" s="107">
        <f>+'[1]Agua P'!C282</f>
        <v>0</v>
      </c>
      <c r="W280" s="107">
        <f>+'[1]Gastos R33'!C283</f>
        <v>0</v>
      </c>
      <c r="Z280" s="107">
        <f t="shared" si="8"/>
        <v>100000</v>
      </c>
    </row>
    <row r="281" spans="1:27" x14ac:dyDescent="0.2">
      <c r="A281">
        <v>276</v>
      </c>
      <c r="B281" s="6">
        <v>2</v>
      </c>
      <c r="C281" s="16">
        <v>3440</v>
      </c>
      <c r="D281" s="17" t="s">
        <v>277</v>
      </c>
      <c r="E281" s="24">
        <f>+E282</f>
        <v>0</v>
      </c>
      <c r="F281" s="25"/>
      <c r="G281"/>
      <c r="N281" s="112">
        <f t="shared" si="9"/>
        <v>0</v>
      </c>
      <c r="O281" s="114" t="s">
        <v>1457</v>
      </c>
      <c r="P281" s="112">
        <f>+[1]Adm!C283</f>
        <v>0</v>
      </c>
      <c r="Q281" s="112">
        <f>+[1]PresMpal!C283</f>
        <v>0</v>
      </c>
      <c r="R281" s="112">
        <f>+'[1]Pro civil'!C283</f>
        <v>0</v>
      </c>
      <c r="S281" s="112">
        <f>+'[1]C social'!C283</f>
        <v>0</v>
      </c>
      <c r="T281" s="112">
        <f>+[1]Trasp!C283</f>
        <v>0</v>
      </c>
      <c r="U281" s="112">
        <f>+'[1]Agua P'!C283</f>
        <v>0</v>
      </c>
      <c r="V281"/>
      <c r="W281" s="112">
        <f>+'[1]Gastos R33'!C284</f>
        <v>0</v>
      </c>
      <c r="X281" s="104"/>
      <c r="Y281" s="104"/>
      <c r="Z281" s="112">
        <f t="shared" si="8"/>
        <v>0</v>
      </c>
      <c r="AA281" s="104"/>
    </row>
    <row r="282" spans="1:27" x14ac:dyDescent="0.2">
      <c r="A282">
        <v>277</v>
      </c>
      <c r="B282" s="6" t="s">
        <v>682</v>
      </c>
      <c r="C282" s="18">
        <v>3441</v>
      </c>
      <c r="D282" s="19" t="s">
        <v>278</v>
      </c>
      <c r="E282" s="27">
        <f>SUMIF($O$9:$O$690,C282,$N$9:$N$690)</f>
        <v>0</v>
      </c>
      <c r="F282" s="25"/>
      <c r="G282"/>
      <c r="N282" s="112">
        <f t="shared" si="9"/>
        <v>0</v>
      </c>
      <c r="O282" s="114" t="s">
        <v>1458</v>
      </c>
      <c r="P282" s="107">
        <f>+[1]Adm!C284</f>
        <v>0</v>
      </c>
      <c r="Q282" s="107">
        <f>+[1]PresMpal!C284</f>
        <v>0</v>
      </c>
      <c r="R282" s="107">
        <f>+'[1]Pro civil'!C284</f>
        <v>0</v>
      </c>
      <c r="S282" s="107">
        <f>+'[1]C social'!C284</f>
        <v>0</v>
      </c>
      <c r="T282" s="107">
        <f>+[1]Trasp!C284</f>
        <v>0</v>
      </c>
      <c r="U282" s="107">
        <f>+'[1]Agua P'!C284</f>
        <v>0</v>
      </c>
      <c r="W282" s="107">
        <f>+'[1]Gastos R33'!C285</f>
        <v>0</v>
      </c>
      <c r="Z282" s="107">
        <f t="shared" si="8"/>
        <v>0</v>
      </c>
    </row>
    <row r="283" spans="1:27" x14ac:dyDescent="0.2">
      <c r="A283">
        <v>278</v>
      </c>
      <c r="B283" s="6">
        <v>2</v>
      </c>
      <c r="C283" s="16">
        <v>3450</v>
      </c>
      <c r="D283" s="17" t="s">
        <v>279</v>
      </c>
      <c r="E283" s="24">
        <f>+E284</f>
        <v>25000</v>
      </c>
      <c r="F283" s="25"/>
      <c r="G283"/>
      <c r="N283" s="112">
        <f t="shared" si="9"/>
        <v>0</v>
      </c>
      <c r="O283" s="114" t="s">
        <v>1459</v>
      </c>
      <c r="P283" s="112">
        <f>+[1]Adm!C285</f>
        <v>0</v>
      </c>
      <c r="Q283" s="112">
        <f>+[1]PresMpal!C285</f>
        <v>0</v>
      </c>
      <c r="R283" s="112">
        <f>+'[1]Pro civil'!C285</f>
        <v>0</v>
      </c>
      <c r="S283" s="112">
        <f>+'[1]C social'!C285</f>
        <v>0</v>
      </c>
      <c r="T283" s="112">
        <f>+[1]Trasp!C285</f>
        <v>0</v>
      </c>
      <c r="U283" s="112">
        <f>+'[1]Agua P'!C285</f>
        <v>0</v>
      </c>
      <c r="V283"/>
      <c r="W283" s="112">
        <f>+'[1]Gastos R33'!C286</f>
        <v>0</v>
      </c>
      <c r="X283" s="104"/>
      <c r="Y283" s="104"/>
      <c r="Z283" s="112">
        <f t="shared" si="8"/>
        <v>0</v>
      </c>
      <c r="AA283" s="104"/>
    </row>
    <row r="284" spans="1:27" x14ac:dyDescent="0.2">
      <c r="A284">
        <v>279</v>
      </c>
      <c r="B284" s="6" t="s">
        <v>682</v>
      </c>
      <c r="C284" s="18">
        <v>3451</v>
      </c>
      <c r="D284" s="19" t="s">
        <v>280</v>
      </c>
      <c r="E284" s="27">
        <f>SUMIF($O$9:$O$690,C284,$N$9:$N$690)</f>
        <v>25000</v>
      </c>
      <c r="F284" s="25"/>
      <c r="G284"/>
      <c r="N284" s="112">
        <f t="shared" si="9"/>
        <v>0</v>
      </c>
      <c r="O284" s="114" t="s">
        <v>1460</v>
      </c>
      <c r="P284" s="107">
        <f>+[1]Adm!C286</f>
        <v>0</v>
      </c>
      <c r="Q284" s="107">
        <f>+[1]PresMpal!C286</f>
        <v>0</v>
      </c>
      <c r="R284" s="107">
        <f>+'[1]Pro civil'!C286</f>
        <v>0</v>
      </c>
      <c r="S284" s="107">
        <f>+'[1]C social'!C286</f>
        <v>0</v>
      </c>
      <c r="T284" s="107">
        <f>+[1]Trasp!C286</f>
        <v>0</v>
      </c>
      <c r="U284" s="107">
        <f>+'[1]Agua P'!C286</f>
        <v>0</v>
      </c>
      <c r="W284" s="107">
        <f>+'[1]Gastos R33'!C287</f>
        <v>0</v>
      </c>
      <c r="Z284" s="107">
        <f t="shared" si="8"/>
        <v>0</v>
      </c>
    </row>
    <row r="285" spans="1:27" x14ac:dyDescent="0.2">
      <c r="A285">
        <v>280</v>
      </c>
      <c r="B285" s="6">
        <v>2</v>
      </c>
      <c r="C285" s="16">
        <v>3460</v>
      </c>
      <c r="D285" s="17" t="s">
        <v>281</v>
      </c>
      <c r="E285" s="24">
        <f>+E286</f>
        <v>0</v>
      </c>
      <c r="F285" s="25"/>
      <c r="G285"/>
      <c r="N285" s="112">
        <f t="shared" si="9"/>
        <v>0</v>
      </c>
      <c r="O285" s="114" t="s">
        <v>1461</v>
      </c>
      <c r="P285" s="112">
        <f>+[1]Adm!C287</f>
        <v>0</v>
      </c>
      <c r="Q285" s="112">
        <f>+[1]PresMpal!C287</f>
        <v>0</v>
      </c>
      <c r="R285" s="112">
        <f>+'[1]Pro civil'!C287</f>
        <v>0</v>
      </c>
      <c r="S285" s="112">
        <f>+'[1]C social'!C287</f>
        <v>0</v>
      </c>
      <c r="T285" s="112">
        <f>+[1]Trasp!C287</f>
        <v>0</v>
      </c>
      <c r="U285" s="112">
        <f>+'[1]Agua P'!C287</f>
        <v>0</v>
      </c>
      <c r="V285"/>
      <c r="W285" s="112">
        <f>+'[1]Gastos R33'!C288</f>
        <v>0</v>
      </c>
      <c r="X285" s="104"/>
      <c r="Y285" s="104"/>
      <c r="Z285" s="112">
        <f t="shared" si="8"/>
        <v>0</v>
      </c>
      <c r="AA285" s="104"/>
    </row>
    <row r="286" spans="1:27" x14ac:dyDescent="0.2">
      <c r="A286">
        <v>281</v>
      </c>
      <c r="B286" s="6" t="s">
        <v>682</v>
      </c>
      <c r="C286" s="18">
        <v>3461</v>
      </c>
      <c r="D286" s="19" t="s">
        <v>282</v>
      </c>
      <c r="E286" s="27">
        <f>SUMIF($O$9:$O$690,C286,$N$9:$N$690)</f>
        <v>0</v>
      </c>
      <c r="F286" s="25"/>
      <c r="G286"/>
      <c r="N286" s="112">
        <f t="shared" si="9"/>
        <v>0</v>
      </c>
      <c r="O286" s="114" t="s">
        <v>1462</v>
      </c>
      <c r="P286" s="107">
        <f>+[1]Adm!C288</f>
        <v>0</v>
      </c>
      <c r="Q286" s="107">
        <f>+[1]PresMpal!C288</f>
        <v>0</v>
      </c>
      <c r="R286" s="107">
        <f>+'[1]Pro civil'!C288</f>
        <v>0</v>
      </c>
      <c r="S286" s="107">
        <f>+'[1]C social'!C288</f>
        <v>0</v>
      </c>
      <c r="T286" s="107">
        <f>+[1]Trasp!C288</f>
        <v>0</v>
      </c>
      <c r="U286" s="107">
        <f>+'[1]Agua P'!C288</f>
        <v>0</v>
      </c>
      <c r="W286" s="107">
        <f>+'[1]Gastos R33'!C289</f>
        <v>0</v>
      </c>
      <c r="Z286" s="107">
        <f t="shared" si="8"/>
        <v>0</v>
      </c>
    </row>
    <row r="287" spans="1:27" x14ac:dyDescent="0.2">
      <c r="A287">
        <v>282</v>
      </c>
      <c r="B287" s="6">
        <v>2</v>
      </c>
      <c r="C287" s="16">
        <v>3470</v>
      </c>
      <c r="D287" s="17" t="s">
        <v>283</v>
      </c>
      <c r="E287" s="24">
        <f>+E288</f>
        <v>0</v>
      </c>
      <c r="F287" s="25"/>
      <c r="G287"/>
      <c r="N287" s="112">
        <f t="shared" si="9"/>
        <v>0</v>
      </c>
      <c r="O287" s="114" t="s">
        <v>1463</v>
      </c>
      <c r="P287" s="112">
        <f>+[1]Adm!C289</f>
        <v>0</v>
      </c>
      <c r="Q287" s="112">
        <f>+[1]PresMpal!C289</f>
        <v>0</v>
      </c>
      <c r="R287" s="112">
        <f>+'[1]Pro civil'!C289</f>
        <v>0</v>
      </c>
      <c r="S287" s="112">
        <f>+'[1]C social'!C289</f>
        <v>0</v>
      </c>
      <c r="T287" s="112">
        <f>+[1]Trasp!C289</f>
        <v>0</v>
      </c>
      <c r="U287" s="112">
        <f>+'[1]Agua P'!C289</f>
        <v>0</v>
      </c>
      <c r="V287"/>
      <c r="W287" s="112">
        <f>+'[1]Gastos R33'!C290</f>
        <v>0</v>
      </c>
      <c r="X287" s="104"/>
      <c r="Y287" s="104"/>
      <c r="Z287" s="112">
        <f t="shared" si="8"/>
        <v>0</v>
      </c>
      <c r="AA287" s="104"/>
    </row>
    <row r="288" spans="1:27" x14ac:dyDescent="0.2">
      <c r="A288">
        <v>283</v>
      </c>
      <c r="B288" s="6" t="s">
        <v>682</v>
      </c>
      <c r="C288" s="18">
        <v>3471</v>
      </c>
      <c r="D288" s="19" t="s">
        <v>284</v>
      </c>
      <c r="E288" s="27">
        <f>SUMIF($O$9:$O$690,C288,$N$9:$N$690)</f>
        <v>0</v>
      </c>
      <c r="F288" s="25"/>
      <c r="G288"/>
      <c r="N288" s="112">
        <f t="shared" si="9"/>
        <v>0</v>
      </c>
      <c r="O288" s="114" t="s">
        <v>1464</v>
      </c>
      <c r="P288" s="107">
        <f>+[1]Adm!C290</f>
        <v>0</v>
      </c>
      <c r="Q288" s="107">
        <f>+[1]PresMpal!C290</f>
        <v>0</v>
      </c>
      <c r="R288" s="107">
        <f>+'[1]Pro civil'!C290</f>
        <v>0</v>
      </c>
      <c r="S288" s="107">
        <f>+'[1]C social'!C290</f>
        <v>0</v>
      </c>
      <c r="T288" s="107">
        <f>+[1]Trasp!C290</f>
        <v>0</v>
      </c>
      <c r="U288" s="107">
        <f>+'[1]Agua P'!C290</f>
        <v>0</v>
      </c>
      <c r="W288" s="107">
        <f>+'[1]Gastos R33'!C291</f>
        <v>0</v>
      </c>
      <c r="Z288" s="107">
        <f t="shared" si="8"/>
        <v>0</v>
      </c>
    </row>
    <row r="289" spans="1:27" x14ac:dyDescent="0.2">
      <c r="A289">
        <v>284</v>
      </c>
      <c r="B289" s="6">
        <v>2</v>
      </c>
      <c r="C289" s="16">
        <v>3480</v>
      </c>
      <c r="D289" s="17" t="s">
        <v>285</v>
      </c>
      <c r="E289" s="24">
        <f>+E290</f>
        <v>0</v>
      </c>
      <c r="F289" s="25"/>
      <c r="G289"/>
      <c r="N289" s="112">
        <f t="shared" si="9"/>
        <v>0</v>
      </c>
      <c r="O289" s="113" t="s">
        <v>1465</v>
      </c>
      <c r="P289" s="112">
        <f>+[1]Adm!C291</f>
        <v>0</v>
      </c>
      <c r="Q289" s="112">
        <f>+[1]PresMpal!C291</f>
        <v>0</v>
      </c>
      <c r="R289" s="112">
        <f>+'[1]Pro civil'!C291</f>
        <v>0</v>
      </c>
      <c r="S289" s="112">
        <f>+'[1]C social'!C291</f>
        <v>0</v>
      </c>
      <c r="T289" s="112">
        <f>+[1]Trasp!C291</f>
        <v>0</v>
      </c>
      <c r="U289" s="112">
        <f>+'[1]Agua P'!C291</f>
        <v>0</v>
      </c>
      <c r="V289"/>
      <c r="W289" s="112">
        <f>+'[1]Gastos R33'!C292</f>
        <v>0</v>
      </c>
      <c r="X289" s="104"/>
      <c r="Y289" s="104"/>
      <c r="Z289" s="112">
        <f t="shared" si="8"/>
        <v>0</v>
      </c>
      <c r="AA289" s="104"/>
    </row>
    <row r="290" spans="1:27" x14ac:dyDescent="0.2">
      <c r="A290">
        <v>285</v>
      </c>
      <c r="B290" s="6" t="s">
        <v>682</v>
      </c>
      <c r="C290" s="18">
        <v>3481</v>
      </c>
      <c r="D290" s="19" t="s">
        <v>286</v>
      </c>
      <c r="E290" s="27">
        <f>SUMIF($O$9:$O$690,C290,$N$9:$N$690)</f>
        <v>0</v>
      </c>
      <c r="F290" s="25"/>
      <c r="G290"/>
      <c r="N290" s="112">
        <f t="shared" si="9"/>
        <v>0</v>
      </c>
      <c r="O290" s="114" t="s">
        <v>1466</v>
      </c>
      <c r="P290" s="107">
        <f>+[1]Adm!C292</f>
        <v>0</v>
      </c>
      <c r="Q290" s="107">
        <f>+[1]PresMpal!C292</f>
        <v>0</v>
      </c>
      <c r="R290" s="107">
        <f>+'[1]Pro civil'!C292</f>
        <v>0</v>
      </c>
      <c r="S290" s="107">
        <f>+'[1]C social'!C292</f>
        <v>0</v>
      </c>
      <c r="T290" s="107">
        <f>+[1]Trasp!C292</f>
        <v>0</v>
      </c>
      <c r="U290" s="107">
        <f>+'[1]Agua P'!C292</f>
        <v>0</v>
      </c>
      <c r="W290" s="107">
        <f>+'[1]Gastos R33'!C293</f>
        <v>0</v>
      </c>
      <c r="Z290" s="107">
        <f t="shared" si="8"/>
        <v>0</v>
      </c>
    </row>
    <row r="291" spans="1:27" x14ac:dyDescent="0.2">
      <c r="A291">
        <v>286</v>
      </c>
      <c r="B291" s="6">
        <v>2</v>
      </c>
      <c r="C291" s="16">
        <v>3490</v>
      </c>
      <c r="D291" s="17" t="s">
        <v>287</v>
      </c>
      <c r="E291" s="24">
        <f>+E292</f>
        <v>0</v>
      </c>
      <c r="F291" s="25"/>
      <c r="G291"/>
      <c r="N291" s="112">
        <f t="shared" si="9"/>
        <v>50000</v>
      </c>
      <c r="O291" s="114" t="s">
        <v>1467</v>
      </c>
      <c r="P291" s="112">
        <f>+[1]Adm!C293</f>
        <v>50000</v>
      </c>
      <c r="Q291" s="112">
        <f>+[1]PresMpal!C293</f>
        <v>0</v>
      </c>
      <c r="R291" s="112">
        <f>+'[1]Pro civil'!C293</f>
        <v>0</v>
      </c>
      <c r="S291" s="112">
        <f>+'[1]C social'!C293</f>
        <v>0</v>
      </c>
      <c r="T291" s="112">
        <f>+[1]Trasp!C293</f>
        <v>0</v>
      </c>
      <c r="U291" s="112">
        <f>+'[1]Agua P'!C293</f>
        <v>0</v>
      </c>
      <c r="V291"/>
      <c r="W291" s="112">
        <f>+'[1]Gastos R33'!C294</f>
        <v>0</v>
      </c>
      <c r="X291" s="104"/>
      <c r="Y291" s="104"/>
      <c r="Z291" s="112">
        <f t="shared" si="8"/>
        <v>50000</v>
      </c>
      <c r="AA291" s="104"/>
    </row>
    <row r="292" spans="1:27" x14ac:dyDescent="0.2">
      <c r="A292">
        <v>287</v>
      </c>
      <c r="B292" s="6" t="s">
        <v>682</v>
      </c>
      <c r="C292" s="18">
        <v>3491</v>
      </c>
      <c r="D292" s="19" t="s">
        <v>288</v>
      </c>
      <c r="E292" s="27">
        <f>SUMIF($O$9:$O$690,C292,$N$9:$N$690)</f>
        <v>0</v>
      </c>
      <c r="F292" s="25"/>
      <c r="G292"/>
      <c r="N292" s="112">
        <f t="shared" si="9"/>
        <v>0</v>
      </c>
      <c r="O292" s="114" t="s">
        <v>1468</v>
      </c>
      <c r="P292" s="107">
        <f>+[1]Adm!C294</f>
        <v>0</v>
      </c>
      <c r="Q292" s="107">
        <f>+[1]PresMpal!C294</f>
        <v>0</v>
      </c>
      <c r="R292" s="107">
        <f>+'[1]Pro civil'!C294</f>
        <v>0</v>
      </c>
      <c r="S292" s="107">
        <f>+'[1]C social'!C294</f>
        <v>0</v>
      </c>
      <c r="T292" s="107">
        <f>+[1]Trasp!C294</f>
        <v>0</v>
      </c>
      <c r="U292" s="107">
        <f>+'[1]Agua P'!C294</f>
        <v>0</v>
      </c>
      <c r="W292" s="107">
        <f>+'[1]Gastos R33'!C295</f>
        <v>0</v>
      </c>
      <c r="Z292" s="107">
        <f t="shared" si="8"/>
        <v>0</v>
      </c>
    </row>
    <row r="293" spans="1:27" x14ac:dyDescent="0.2">
      <c r="A293">
        <v>288</v>
      </c>
      <c r="B293" s="6">
        <v>3</v>
      </c>
      <c r="C293" s="14">
        <v>3500</v>
      </c>
      <c r="D293" s="15" t="s">
        <v>289</v>
      </c>
      <c r="E293" s="26">
        <f>+E294+E296+E298+E300+E302+E304+E306+E308+E310</f>
        <v>200000</v>
      </c>
      <c r="F293" s="25"/>
      <c r="G293"/>
      <c r="N293" s="112">
        <f t="shared" si="9"/>
        <v>0</v>
      </c>
      <c r="O293" s="114" t="s">
        <v>1469</v>
      </c>
      <c r="P293" s="112">
        <f>+[1]Adm!C295</f>
        <v>0</v>
      </c>
      <c r="Q293" s="112">
        <f>+[1]PresMpal!C295</f>
        <v>0</v>
      </c>
      <c r="R293" s="112">
        <f>+'[1]Pro civil'!C295</f>
        <v>0</v>
      </c>
      <c r="S293" s="112">
        <f>+'[1]C social'!C295</f>
        <v>0</v>
      </c>
      <c r="T293" s="112">
        <f>+[1]Trasp!C295</f>
        <v>0</v>
      </c>
      <c r="U293" s="112">
        <f>+'[1]Agua P'!C295</f>
        <v>0</v>
      </c>
      <c r="V293"/>
      <c r="W293" s="112">
        <f>+'[1]Gastos R33'!C296</f>
        <v>0</v>
      </c>
      <c r="X293" s="104"/>
      <c r="Y293" s="104"/>
      <c r="Z293" s="112">
        <f t="shared" si="8"/>
        <v>0</v>
      </c>
      <c r="AA293" s="104"/>
    </row>
    <row r="294" spans="1:27" x14ac:dyDescent="0.2">
      <c r="A294">
        <v>289</v>
      </c>
      <c r="B294" s="6">
        <v>2</v>
      </c>
      <c r="C294" s="16">
        <v>3510</v>
      </c>
      <c r="D294" s="17" t="s">
        <v>290</v>
      </c>
      <c r="E294" s="24">
        <f>+E295</f>
        <v>50000</v>
      </c>
      <c r="F294" s="25"/>
      <c r="G294"/>
      <c r="N294" s="112">
        <f t="shared" si="9"/>
        <v>0</v>
      </c>
      <c r="O294" s="114" t="s">
        <v>1470</v>
      </c>
      <c r="P294" s="112">
        <f>+[1]Adm!C296</f>
        <v>0</v>
      </c>
      <c r="Q294" s="112">
        <f>+[1]PresMpal!C296</f>
        <v>0</v>
      </c>
      <c r="R294" s="112">
        <f>+'[1]Pro civil'!C296</f>
        <v>0</v>
      </c>
      <c r="S294" s="112">
        <f>+'[1]C social'!C296</f>
        <v>0</v>
      </c>
      <c r="T294" s="112">
        <f>+[1]Trasp!C296</f>
        <v>0</v>
      </c>
      <c r="U294" s="112">
        <f>+'[1]Agua P'!C296</f>
        <v>0</v>
      </c>
      <c r="V294"/>
      <c r="W294" s="112">
        <f>+'[1]Gastos R33'!C297</f>
        <v>0</v>
      </c>
      <c r="X294" s="104"/>
      <c r="Y294" s="104"/>
      <c r="Z294" s="112">
        <f t="shared" si="8"/>
        <v>0</v>
      </c>
      <c r="AA294" s="104"/>
    </row>
    <row r="295" spans="1:27" x14ac:dyDescent="0.2">
      <c r="A295">
        <v>290</v>
      </c>
      <c r="B295" s="6" t="s">
        <v>682</v>
      </c>
      <c r="C295" s="18">
        <v>3511</v>
      </c>
      <c r="D295" s="19" t="s">
        <v>291</v>
      </c>
      <c r="E295" s="27">
        <f>SUMIF($O$9:$O$690,C295,$N$9:$N$690)</f>
        <v>50000</v>
      </c>
      <c r="F295" s="25"/>
      <c r="G295"/>
      <c r="N295" s="112">
        <f t="shared" si="9"/>
        <v>0</v>
      </c>
      <c r="O295" s="114" t="s">
        <v>1471</v>
      </c>
      <c r="P295" s="107">
        <f>+[1]Adm!C297</f>
        <v>0</v>
      </c>
      <c r="Q295" s="107">
        <f>+[1]PresMpal!C297</f>
        <v>0</v>
      </c>
      <c r="R295" s="107">
        <f>+'[1]Pro civil'!C297</f>
        <v>0</v>
      </c>
      <c r="S295" s="107">
        <f>+'[1]C social'!C297</f>
        <v>0</v>
      </c>
      <c r="T295" s="107">
        <f>+[1]Trasp!C297</f>
        <v>0</v>
      </c>
      <c r="U295" s="107">
        <f>+'[1]Agua P'!C297</f>
        <v>0</v>
      </c>
      <c r="W295" s="107">
        <f>+'[1]Gastos R33'!C298</f>
        <v>0</v>
      </c>
      <c r="Z295" s="107">
        <f t="shared" si="8"/>
        <v>0</v>
      </c>
    </row>
    <row r="296" spans="1:27" ht="22.5" x14ac:dyDescent="0.2">
      <c r="A296">
        <v>291</v>
      </c>
      <c r="B296" s="6">
        <v>2</v>
      </c>
      <c r="C296" s="16">
        <v>3520</v>
      </c>
      <c r="D296" s="17" t="s">
        <v>292</v>
      </c>
      <c r="E296" s="24">
        <f>+E297</f>
        <v>50000</v>
      </c>
      <c r="F296" s="25"/>
      <c r="G296"/>
      <c r="N296" s="112">
        <f t="shared" si="9"/>
        <v>0</v>
      </c>
      <c r="O296" s="114" t="s">
        <v>1472</v>
      </c>
      <c r="P296" s="112">
        <f>+[1]Adm!C298</f>
        <v>0</v>
      </c>
      <c r="Q296" s="112">
        <f>+[1]PresMpal!C298</f>
        <v>0</v>
      </c>
      <c r="R296" s="112">
        <f>+'[1]Pro civil'!C298</f>
        <v>0</v>
      </c>
      <c r="S296" s="112">
        <f>+'[1]C social'!C298</f>
        <v>0</v>
      </c>
      <c r="T296" s="112">
        <f>+[1]Trasp!C298</f>
        <v>0</v>
      </c>
      <c r="U296" s="112">
        <f>+'[1]Agua P'!C298</f>
        <v>0</v>
      </c>
      <c r="V296"/>
      <c r="W296" s="112">
        <f>+'[1]Gastos R33'!C299</f>
        <v>0</v>
      </c>
      <c r="X296" s="104"/>
      <c r="Y296" s="104"/>
      <c r="Z296" s="112">
        <f t="shared" ref="Z296:Z359" si="10">+P296-Q296-R296-S296-T296-U296</f>
        <v>0</v>
      </c>
      <c r="AA296" s="104"/>
    </row>
    <row r="297" spans="1:27" x14ac:dyDescent="0.2">
      <c r="A297">
        <v>292</v>
      </c>
      <c r="B297" s="6" t="s">
        <v>682</v>
      </c>
      <c r="C297" s="18">
        <v>3521</v>
      </c>
      <c r="D297" s="19" t="s">
        <v>293</v>
      </c>
      <c r="E297" s="27">
        <f>SUMIF($O$9:$O$690,C297,$N$9:$N$690)</f>
        <v>50000</v>
      </c>
      <c r="F297" s="25"/>
      <c r="G297"/>
      <c r="N297" s="112">
        <f t="shared" si="9"/>
        <v>0</v>
      </c>
      <c r="O297" s="114" t="s">
        <v>1473</v>
      </c>
      <c r="P297" s="107">
        <f>+[1]Adm!C299</f>
        <v>0</v>
      </c>
      <c r="Q297" s="107">
        <f>+[1]PresMpal!C299</f>
        <v>0</v>
      </c>
      <c r="R297" s="107">
        <f>+'[1]Pro civil'!C299</f>
        <v>0</v>
      </c>
      <c r="S297" s="107">
        <f>+'[1]C social'!C299</f>
        <v>0</v>
      </c>
      <c r="T297" s="107">
        <f>+[1]Trasp!C299</f>
        <v>0</v>
      </c>
      <c r="U297" s="107">
        <f>+'[1]Agua P'!C299</f>
        <v>0</v>
      </c>
      <c r="W297" s="107">
        <f>+'[1]Gastos R33'!C300</f>
        <v>0</v>
      </c>
      <c r="Z297" s="107">
        <f t="shared" si="10"/>
        <v>0</v>
      </c>
    </row>
    <row r="298" spans="1:27" x14ac:dyDescent="0.2">
      <c r="A298">
        <v>293</v>
      </c>
      <c r="B298" s="6">
        <v>2</v>
      </c>
      <c r="C298" s="16">
        <v>3530</v>
      </c>
      <c r="D298" s="17" t="s">
        <v>294</v>
      </c>
      <c r="E298" s="24">
        <f>+E299</f>
        <v>0</v>
      </c>
      <c r="F298" s="25"/>
      <c r="G298"/>
      <c r="N298" s="112">
        <f t="shared" si="9"/>
        <v>0</v>
      </c>
      <c r="O298" s="114" t="s">
        <v>1474</v>
      </c>
      <c r="P298" s="112">
        <f>+[1]Adm!C300</f>
        <v>0</v>
      </c>
      <c r="Q298" s="112">
        <f>+[1]PresMpal!C300</f>
        <v>0</v>
      </c>
      <c r="R298" s="112">
        <f>+'[1]Pro civil'!C300</f>
        <v>0</v>
      </c>
      <c r="S298" s="112">
        <f>+'[1]C social'!C300</f>
        <v>0</v>
      </c>
      <c r="T298" s="112">
        <f>+[1]Trasp!C300</f>
        <v>0</v>
      </c>
      <c r="U298" s="112">
        <f>+'[1]Agua P'!C300</f>
        <v>0</v>
      </c>
      <c r="V298"/>
      <c r="W298" s="112">
        <f>+'[1]Gastos R33'!C301</f>
        <v>0</v>
      </c>
      <c r="X298" s="104"/>
      <c r="Y298" s="104"/>
      <c r="Z298" s="112">
        <f t="shared" si="10"/>
        <v>0</v>
      </c>
      <c r="AA298" s="104"/>
    </row>
    <row r="299" spans="1:27" x14ac:dyDescent="0.2">
      <c r="A299">
        <v>294</v>
      </c>
      <c r="B299" s="6" t="s">
        <v>682</v>
      </c>
      <c r="C299" s="18">
        <v>3531</v>
      </c>
      <c r="D299" s="19" t="s">
        <v>295</v>
      </c>
      <c r="E299" s="27">
        <f>SUMIF($O$9:$O$690,C299,$N$9:$N$690)</f>
        <v>0</v>
      </c>
      <c r="F299" s="25"/>
      <c r="G299"/>
      <c r="N299" s="112">
        <f t="shared" si="9"/>
        <v>0</v>
      </c>
      <c r="O299" s="114" t="s">
        <v>1475</v>
      </c>
      <c r="P299" s="107">
        <f>+[1]Adm!C301</f>
        <v>0</v>
      </c>
      <c r="Q299" s="107">
        <f>+[1]PresMpal!C301</f>
        <v>0</v>
      </c>
      <c r="R299" s="107">
        <f>+'[1]Pro civil'!C301</f>
        <v>0</v>
      </c>
      <c r="S299" s="107">
        <f>+'[1]C social'!C301</f>
        <v>0</v>
      </c>
      <c r="T299" s="107">
        <f>+[1]Trasp!C301</f>
        <v>0</v>
      </c>
      <c r="U299" s="107">
        <f>+'[1]Agua P'!C301</f>
        <v>0</v>
      </c>
      <c r="W299" s="107">
        <f>+'[1]Gastos R33'!C302</f>
        <v>0</v>
      </c>
      <c r="Z299" s="107">
        <f t="shared" si="10"/>
        <v>0</v>
      </c>
    </row>
    <row r="300" spans="1:27" x14ac:dyDescent="0.2">
      <c r="A300">
        <v>295</v>
      </c>
      <c r="B300" s="6">
        <v>2</v>
      </c>
      <c r="C300" s="16">
        <v>3540</v>
      </c>
      <c r="D300" s="17" t="s">
        <v>296</v>
      </c>
      <c r="E300" s="24">
        <f>+E301</f>
        <v>0</v>
      </c>
      <c r="F300" s="25"/>
      <c r="G300"/>
      <c r="N300" s="112">
        <f t="shared" si="9"/>
        <v>0</v>
      </c>
      <c r="O300" s="114" t="s">
        <v>1476</v>
      </c>
      <c r="P300" s="112">
        <f>+[1]Adm!C302</f>
        <v>0</v>
      </c>
      <c r="Q300" s="112">
        <f>+[1]PresMpal!C302</f>
        <v>0</v>
      </c>
      <c r="R300" s="112">
        <f>+'[1]Pro civil'!C302</f>
        <v>0</v>
      </c>
      <c r="S300" s="112">
        <f>+'[1]C social'!C302</f>
        <v>0</v>
      </c>
      <c r="T300" s="112">
        <f>+[1]Trasp!C302</f>
        <v>0</v>
      </c>
      <c r="U300" s="112">
        <f>+'[1]Agua P'!C302</f>
        <v>0</v>
      </c>
      <c r="V300"/>
      <c r="W300" s="112">
        <f>+'[1]Gastos R33'!C303</f>
        <v>0</v>
      </c>
      <c r="X300" s="104"/>
      <c r="Y300" s="104"/>
      <c r="Z300" s="112">
        <f t="shared" si="10"/>
        <v>0</v>
      </c>
      <c r="AA300" s="104"/>
    </row>
    <row r="301" spans="1:27" x14ac:dyDescent="0.2">
      <c r="A301">
        <v>296</v>
      </c>
      <c r="B301" s="6" t="s">
        <v>682</v>
      </c>
      <c r="C301" s="18">
        <v>3541</v>
      </c>
      <c r="D301" s="19" t="s">
        <v>297</v>
      </c>
      <c r="E301" s="27">
        <f>SUMIF($O$9:$O$690,C301,$N$9:$N$690)</f>
        <v>0</v>
      </c>
      <c r="F301" s="25"/>
      <c r="G301"/>
      <c r="N301" s="112">
        <f t="shared" si="9"/>
        <v>0</v>
      </c>
      <c r="O301" s="114" t="s">
        <v>1477</v>
      </c>
      <c r="P301" s="107">
        <f>+[1]Adm!C303</f>
        <v>0</v>
      </c>
      <c r="Q301" s="107">
        <f>+[1]PresMpal!C303</f>
        <v>0</v>
      </c>
      <c r="R301" s="107">
        <f>+'[1]Pro civil'!C303</f>
        <v>0</v>
      </c>
      <c r="S301" s="107">
        <f>+'[1]C social'!C303</f>
        <v>0</v>
      </c>
      <c r="T301" s="107">
        <f>+[1]Trasp!C303</f>
        <v>0</v>
      </c>
      <c r="U301" s="107">
        <f>+'[1]Agua P'!C303</f>
        <v>0</v>
      </c>
      <c r="W301" s="107">
        <f>+'[1]Gastos R33'!C304</f>
        <v>0</v>
      </c>
      <c r="Z301" s="107">
        <f t="shared" si="10"/>
        <v>0</v>
      </c>
    </row>
    <row r="302" spans="1:27" x14ac:dyDescent="0.2">
      <c r="A302">
        <v>297</v>
      </c>
      <c r="B302" s="6">
        <v>2</v>
      </c>
      <c r="C302" s="16">
        <v>3550</v>
      </c>
      <c r="D302" s="17" t="s">
        <v>298</v>
      </c>
      <c r="E302" s="24">
        <f>+E303</f>
        <v>100000</v>
      </c>
      <c r="F302" s="25"/>
      <c r="G302"/>
      <c r="N302" s="112">
        <f t="shared" si="9"/>
        <v>0</v>
      </c>
      <c r="O302" s="114" t="s">
        <v>1478</v>
      </c>
      <c r="P302" s="112">
        <f>+[1]Adm!C304</f>
        <v>0</v>
      </c>
      <c r="Q302" s="112">
        <f>+[1]PresMpal!C304</f>
        <v>0</v>
      </c>
      <c r="R302" s="112">
        <f>+'[1]Pro civil'!C304</f>
        <v>0</v>
      </c>
      <c r="S302" s="112">
        <f>+'[1]C social'!C304</f>
        <v>0</v>
      </c>
      <c r="T302" s="112">
        <f>+[1]Trasp!C304</f>
        <v>0</v>
      </c>
      <c r="U302" s="112">
        <f>+'[1]Agua P'!C304</f>
        <v>0</v>
      </c>
      <c r="V302"/>
      <c r="W302" s="112">
        <f>+'[1]Gastos R33'!C305</f>
        <v>0</v>
      </c>
      <c r="X302" s="104"/>
      <c r="Y302" s="104"/>
      <c r="Z302" s="112">
        <f t="shared" si="10"/>
        <v>0</v>
      </c>
      <c r="AA302" s="104"/>
    </row>
    <row r="303" spans="1:27" x14ac:dyDescent="0.2">
      <c r="A303">
        <v>298</v>
      </c>
      <c r="B303" s="6" t="s">
        <v>682</v>
      </c>
      <c r="C303" s="18">
        <v>3551</v>
      </c>
      <c r="D303" s="19" t="s">
        <v>299</v>
      </c>
      <c r="E303" s="27">
        <f>SUMIF($O$9:$O$690,C303,$N$9:$N$690)</f>
        <v>100000</v>
      </c>
      <c r="F303" s="25"/>
      <c r="G303"/>
      <c r="N303" s="112">
        <f t="shared" si="9"/>
        <v>0</v>
      </c>
      <c r="O303" s="114" t="s">
        <v>1479</v>
      </c>
      <c r="P303" s="107">
        <f>+[1]Adm!C305</f>
        <v>0</v>
      </c>
      <c r="Q303" s="107">
        <f>+[1]PresMpal!C305</f>
        <v>0</v>
      </c>
      <c r="R303" s="107">
        <f>+'[1]Pro civil'!C305</f>
        <v>0</v>
      </c>
      <c r="S303" s="107">
        <f>+'[1]C social'!C305</f>
        <v>0</v>
      </c>
      <c r="T303" s="107">
        <f>+[1]Trasp!C305</f>
        <v>0</v>
      </c>
      <c r="U303" s="107">
        <f>+'[1]Agua P'!C305</f>
        <v>0</v>
      </c>
      <c r="W303" s="107">
        <f>+'[1]Gastos R33'!C306</f>
        <v>0</v>
      </c>
      <c r="Z303" s="107">
        <f t="shared" si="10"/>
        <v>0</v>
      </c>
    </row>
    <row r="304" spans="1:27" x14ac:dyDescent="0.2">
      <c r="A304">
        <v>299</v>
      </c>
      <c r="B304" s="6">
        <v>2</v>
      </c>
      <c r="C304" s="16">
        <v>3560</v>
      </c>
      <c r="D304" s="17" t="s">
        <v>300</v>
      </c>
      <c r="E304" s="24">
        <f>+E305</f>
        <v>0</v>
      </c>
      <c r="F304" s="25"/>
      <c r="G304"/>
      <c r="N304" s="112">
        <f t="shared" si="9"/>
        <v>0</v>
      </c>
      <c r="O304" s="114" t="s">
        <v>1480</v>
      </c>
      <c r="P304" s="112">
        <f>+[1]Adm!C306</f>
        <v>0</v>
      </c>
      <c r="Q304" s="112">
        <f>+[1]PresMpal!C306</f>
        <v>0</v>
      </c>
      <c r="R304" s="112">
        <f>+'[1]Pro civil'!C306</f>
        <v>0</v>
      </c>
      <c r="S304" s="112">
        <f>+'[1]C social'!C306</f>
        <v>0</v>
      </c>
      <c r="T304" s="112">
        <f>+[1]Trasp!C306</f>
        <v>0</v>
      </c>
      <c r="U304" s="112">
        <f>+'[1]Agua P'!C306</f>
        <v>0</v>
      </c>
      <c r="V304"/>
      <c r="W304" s="112">
        <f>+'[1]Gastos R33'!C307</f>
        <v>0</v>
      </c>
      <c r="X304" s="104"/>
      <c r="Y304" s="104"/>
      <c r="Z304" s="112">
        <f t="shared" si="10"/>
        <v>0</v>
      </c>
      <c r="AA304" s="104"/>
    </row>
    <row r="305" spans="1:27" x14ac:dyDescent="0.2">
      <c r="A305">
        <v>300</v>
      </c>
      <c r="B305" s="6" t="s">
        <v>682</v>
      </c>
      <c r="C305" s="18">
        <v>3561</v>
      </c>
      <c r="D305" s="19" t="s">
        <v>301</v>
      </c>
      <c r="E305" s="27">
        <f>SUMIF($O$9:$O$690,C305,$N$9:$N$690)</f>
        <v>0</v>
      </c>
      <c r="F305" s="25"/>
      <c r="G305"/>
      <c r="N305" s="112">
        <f t="shared" si="9"/>
        <v>0</v>
      </c>
      <c r="O305" s="114" t="s">
        <v>1481</v>
      </c>
      <c r="P305" s="107">
        <f>+[1]Adm!C307</f>
        <v>0</v>
      </c>
      <c r="Q305" s="107">
        <f>+[1]PresMpal!C307</f>
        <v>0</v>
      </c>
      <c r="R305" s="107">
        <f>+'[1]Pro civil'!C307</f>
        <v>0</v>
      </c>
      <c r="S305" s="107">
        <f>+'[1]C social'!C307</f>
        <v>0</v>
      </c>
      <c r="T305" s="107">
        <f>+[1]Trasp!C307</f>
        <v>0</v>
      </c>
      <c r="U305" s="107">
        <f>+'[1]Agua P'!C307</f>
        <v>0</v>
      </c>
      <c r="W305" s="107">
        <f>+'[1]Gastos R33'!C308</f>
        <v>0</v>
      </c>
      <c r="Z305" s="107">
        <f t="shared" si="10"/>
        <v>0</v>
      </c>
    </row>
    <row r="306" spans="1:27" x14ac:dyDescent="0.2">
      <c r="A306">
        <v>301</v>
      </c>
      <c r="B306" s="6">
        <v>2</v>
      </c>
      <c r="C306" s="16">
        <v>3570</v>
      </c>
      <c r="D306" s="17" t="s">
        <v>302</v>
      </c>
      <c r="E306" s="24">
        <f>+E307</f>
        <v>0</v>
      </c>
      <c r="F306" s="25"/>
      <c r="G306"/>
      <c r="N306" s="112">
        <f t="shared" si="9"/>
        <v>0</v>
      </c>
      <c r="O306" s="113" t="s">
        <v>1482</v>
      </c>
      <c r="P306" s="112">
        <f>+[1]Adm!C308</f>
        <v>0</v>
      </c>
      <c r="Q306" s="112">
        <f>+[1]PresMpal!C308</f>
        <v>0</v>
      </c>
      <c r="R306" s="112">
        <f>+'[1]Pro civil'!C308</f>
        <v>0</v>
      </c>
      <c r="S306" s="112">
        <f>+'[1]C social'!C308</f>
        <v>0</v>
      </c>
      <c r="T306" s="112">
        <f>+[1]Trasp!C308</f>
        <v>0</v>
      </c>
      <c r="U306" s="112">
        <f>+'[1]Agua P'!C308</f>
        <v>0</v>
      </c>
      <c r="V306"/>
      <c r="W306" s="112">
        <f>+'[1]Gastos R33'!C309</f>
        <v>0</v>
      </c>
      <c r="X306" s="104"/>
      <c r="Y306" s="104"/>
      <c r="Z306" s="112">
        <f t="shared" si="10"/>
        <v>0</v>
      </c>
      <c r="AA306" s="104"/>
    </row>
    <row r="307" spans="1:27" x14ac:dyDescent="0.2">
      <c r="A307">
        <v>302</v>
      </c>
      <c r="B307" s="6" t="s">
        <v>682</v>
      </c>
      <c r="C307" s="18">
        <v>3571</v>
      </c>
      <c r="D307" s="19" t="s">
        <v>303</v>
      </c>
      <c r="E307" s="27">
        <f>SUMIF($O$9:$O$690,C307,$N$9:$N$690)</f>
        <v>0</v>
      </c>
      <c r="F307" s="25"/>
      <c r="G307"/>
      <c r="N307" s="112">
        <f t="shared" si="9"/>
        <v>0</v>
      </c>
      <c r="O307" s="114" t="s">
        <v>1483</v>
      </c>
      <c r="P307" s="107">
        <f>+[1]Adm!C309</f>
        <v>0</v>
      </c>
      <c r="Q307" s="107">
        <f>+[1]PresMpal!C309</f>
        <v>0</v>
      </c>
      <c r="R307" s="107">
        <f>+'[1]Pro civil'!C309</f>
        <v>0</v>
      </c>
      <c r="S307" s="107">
        <f>+'[1]C social'!C309</f>
        <v>0</v>
      </c>
      <c r="T307" s="107">
        <f>+[1]Trasp!C309</f>
        <v>0</v>
      </c>
      <c r="U307" s="107">
        <f>+'[1]Agua P'!C309</f>
        <v>0</v>
      </c>
      <c r="W307" s="107">
        <f>+'[1]Gastos R33'!C310</f>
        <v>0</v>
      </c>
      <c r="Z307" s="107">
        <f t="shared" si="10"/>
        <v>0</v>
      </c>
    </row>
    <row r="308" spans="1:27" x14ac:dyDescent="0.2">
      <c r="A308">
        <v>303</v>
      </c>
      <c r="B308" s="6">
        <v>2</v>
      </c>
      <c r="C308" s="16">
        <v>3580</v>
      </c>
      <c r="D308" s="17" t="s">
        <v>304</v>
      </c>
      <c r="E308" s="24">
        <f>+E309</f>
        <v>0</v>
      </c>
      <c r="F308" s="25"/>
      <c r="G308"/>
      <c r="N308" s="112">
        <f t="shared" si="9"/>
        <v>0</v>
      </c>
      <c r="O308" s="114" t="s">
        <v>1484</v>
      </c>
      <c r="P308" s="112">
        <f>+[1]Adm!C310</f>
        <v>0</v>
      </c>
      <c r="Q308" s="112">
        <f>+[1]PresMpal!C310</f>
        <v>0</v>
      </c>
      <c r="R308" s="112">
        <f>+'[1]Pro civil'!C310</f>
        <v>0</v>
      </c>
      <c r="S308" s="112">
        <f>+'[1]C social'!C310</f>
        <v>0</v>
      </c>
      <c r="T308" s="112">
        <f>+[1]Trasp!C310</f>
        <v>0</v>
      </c>
      <c r="U308" s="112">
        <f>+'[1]Agua P'!C310</f>
        <v>0</v>
      </c>
      <c r="V308"/>
      <c r="W308" s="112">
        <f>+'[1]Gastos R33'!C311</f>
        <v>0</v>
      </c>
      <c r="X308" s="104"/>
      <c r="Y308" s="104"/>
      <c r="Z308" s="112">
        <f t="shared" si="10"/>
        <v>0</v>
      </c>
      <c r="AA308" s="104"/>
    </row>
    <row r="309" spans="1:27" x14ac:dyDescent="0.2">
      <c r="A309">
        <v>304</v>
      </c>
      <c r="B309" s="6" t="s">
        <v>682</v>
      </c>
      <c r="C309" s="18">
        <v>3581</v>
      </c>
      <c r="D309" s="19" t="s">
        <v>305</v>
      </c>
      <c r="E309" s="27">
        <f>SUMIF($O$9:$O$690,C309,$N$9:$N$690)</f>
        <v>0</v>
      </c>
      <c r="F309" s="25"/>
      <c r="G309"/>
      <c r="N309" s="112">
        <f t="shared" si="9"/>
        <v>0</v>
      </c>
      <c r="O309" s="114" t="s">
        <v>1485</v>
      </c>
      <c r="P309" s="107">
        <f>+[1]Adm!C311</f>
        <v>0</v>
      </c>
      <c r="Q309" s="107">
        <f>+[1]PresMpal!C311</f>
        <v>0</v>
      </c>
      <c r="R309" s="107">
        <f>+'[1]Pro civil'!C311</f>
        <v>0</v>
      </c>
      <c r="S309" s="107">
        <f>+'[1]C social'!C311</f>
        <v>0</v>
      </c>
      <c r="T309" s="107">
        <f>+[1]Trasp!C311</f>
        <v>0</v>
      </c>
      <c r="U309" s="107">
        <f>+'[1]Agua P'!C311</f>
        <v>0</v>
      </c>
      <c r="W309" s="107">
        <f>+'[1]Gastos R33'!C312</f>
        <v>0</v>
      </c>
      <c r="Z309" s="107">
        <f t="shared" si="10"/>
        <v>0</v>
      </c>
    </row>
    <row r="310" spans="1:27" x14ac:dyDescent="0.2">
      <c r="A310">
        <v>305</v>
      </c>
      <c r="B310" s="6">
        <v>2</v>
      </c>
      <c r="C310" s="16">
        <v>3590</v>
      </c>
      <c r="D310" s="17" t="s">
        <v>306</v>
      </c>
      <c r="E310" s="24">
        <f>+E311</f>
        <v>0</v>
      </c>
      <c r="F310" s="25"/>
      <c r="G310"/>
      <c r="N310" s="112">
        <f t="shared" si="9"/>
        <v>0</v>
      </c>
      <c r="O310" s="114" t="s">
        <v>1486</v>
      </c>
      <c r="P310" s="112">
        <f>+[1]Adm!C312</f>
        <v>0</v>
      </c>
      <c r="Q310" s="112">
        <f>+[1]PresMpal!C312</f>
        <v>0</v>
      </c>
      <c r="R310" s="112">
        <f>+'[1]Pro civil'!C312</f>
        <v>0</v>
      </c>
      <c r="S310" s="112">
        <f>+'[1]C social'!C312</f>
        <v>0</v>
      </c>
      <c r="T310" s="112">
        <f>+[1]Trasp!C312</f>
        <v>0</v>
      </c>
      <c r="U310" s="112">
        <f>+'[1]Agua P'!C312</f>
        <v>0</v>
      </c>
      <c r="V310"/>
      <c r="W310" s="112">
        <f>+'[1]Gastos R33'!C313</f>
        <v>0</v>
      </c>
      <c r="X310" s="104"/>
      <c r="Y310" s="104"/>
      <c r="Z310" s="112">
        <f t="shared" si="10"/>
        <v>0</v>
      </c>
      <c r="AA310" s="104"/>
    </row>
    <row r="311" spans="1:27" x14ac:dyDescent="0.2">
      <c r="A311">
        <v>306</v>
      </c>
      <c r="B311" s="6" t="s">
        <v>682</v>
      </c>
      <c r="C311" s="18">
        <v>3591</v>
      </c>
      <c r="D311" s="19" t="s">
        <v>307</v>
      </c>
      <c r="E311" s="27">
        <f>SUMIF($O$9:$O$690,C311,$N$9:$N$690)</f>
        <v>0</v>
      </c>
      <c r="F311" s="25"/>
      <c r="G311"/>
      <c r="N311" s="112">
        <f t="shared" si="9"/>
        <v>0</v>
      </c>
      <c r="O311" s="114" t="s">
        <v>1487</v>
      </c>
      <c r="P311" s="107">
        <f>+[1]Adm!C313</f>
        <v>0</v>
      </c>
      <c r="Q311" s="107">
        <f>+[1]PresMpal!C313</f>
        <v>0</v>
      </c>
      <c r="R311" s="107">
        <f>+'[1]Pro civil'!C313</f>
        <v>0</v>
      </c>
      <c r="S311" s="107">
        <f>+'[1]C social'!C313</f>
        <v>0</v>
      </c>
      <c r="T311" s="107">
        <f>+[1]Trasp!C313</f>
        <v>0</v>
      </c>
      <c r="U311" s="107">
        <f>+'[1]Agua P'!C313</f>
        <v>0</v>
      </c>
      <c r="W311" s="107">
        <f>+'[1]Gastos R33'!C314</f>
        <v>0</v>
      </c>
      <c r="Z311" s="107">
        <f t="shared" si="10"/>
        <v>0</v>
      </c>
    </row>
    <row r="312" spans="1:27" x14ac:dyDescent="0.2">
      <c r="A312">
        <v>307</v>
      </c>
      <c r="B312" s="6">
        <v>3</v>
      </c>
      <c r="C312" s="14">
        <v>3600</v>
      </c>
      <c r="D312" s="15" t="s">
        <v>308</v>
      </c>
      <c r="E312" s="26">
        <f>+E313+E317+E319+E321+E323+E325+E327</f>
        <v>50000</v>
      </c>
      <c r="F312" s="25"/>
      <c r="G312"/>
      <c r="N312" s="112">
        <f t="shared" si="9"/>
        <v>0</v>
      </c>
      <c r="O312" s="114" t="s">
        <v>1488</v>
      </c>
      <c r="P312" s="112">
        <f>+[1]Adm!C314</f>
        <v>0</v>
      </c>
      <c r="Q312" s="112">
        <f>+[1]PresMpal!C314</f>
        <v>0</v>
      </c>
      <c r="R312" s="112">
        <f>+'[1]Pro civil'!C314</f>
        <v>0</v>
      </c>
      <c r="S312" s="112">
        <f>+'[1]C social'!C314</f>
        <v>0</v>
      </c>
      <c r="T312" s="112">
        <f>+[1]Trasp!C314</f>
        <v>0</v>
      </c>
      <c r="U312" s="112">
        <f>+'[1]Agua P'!C314</f>
        <v>0</v>
      </c>
      <c r="V312"/>
      <c r="W312" s="112">
        <f>+'[1]Gastos R33'!C315</f>
        <v>0</v>
      </c>
      <c r="X312" s="104"/>
      <c r="Y312" s="104"/>
      <c r="Z312" s="112">
        <f t="shared" si="10"/>
        <v>0</v>
      </c>
      <c r="AA312" s="104"/>
    </row>
    <row r="313" spans="1:27" ht="22.5" x14ac:dyDescent="0.2">
      <c r="A313">
        <v>308</v>
      </c>
      <c r="B313" s="6">
        <v>2</v>
      </c>
      <c r="C313" s="16">
        <v>3610</v>
      </c>
      <c r="D313" s="17" t="s">
        <v>309</v>
      </c>
      <c r="E313" s="24">
        <f>+E314+E315+E316</f>
        <v>50000</v>
      </c>
      <c r="F313" s="25"/>
      <c r="G313"/>
      <c r="N313" s="112">
        <f t="shared" si="9"/>
        <v>0</v>
      </c>
      <c r="O313" s="114" t="s">
        <v>1489</v>
      </c>
      <c r="P313" s="112">
        <f>+[1]Adm!C315</f>
        <v>0</v>
      </c>
      <c r="Q313" s="112">
        <f>+[1]PresMpal!C315</f>
        <v>0</v>
      </c>
      <c r="R313" s="112">
        <f>+'[1]Pro civil'!C315</f>
        <v>0</v>
      </c>
      <c r="S313" s="112">
        <f>+'[1]C social'!C315</f>
        <v>0</v>
      </c>
      <c r="T313" s="112">
        <f>+[1]Trasp!C315</f>
        <v>0</v>
      </c>
      <c r="U313" s="112">
        <f>+'[1]Agua P'!C315</f>
        <v>0</v>
      </c>
      <c r="V313"/>
      <c r="W313" s="112">
        <f>+'[1]Gastos R33'!C316</f>
        <v>0</v>
      </c>
      <c r="X313" s="104"/>
      <c r="Y313" s="104"/>
      <c r="Z313" s="112">
        <f t="shared" si="10"/>
        <v>0</v>
      </c>
      <c r="AA313" s="104"/>
    </row>
    <row r="314" spans="1:27" x14ac:dyDescent="0.2">
      <c r="A314">
        <v>309</v>
      </c>
      <c r="B314" s="6" t="s">
        <v>682</v>
      </c>
      <c r="C314" s="18">
        <v>3611</v>
      </c>
      <c r="D314" s="19" t="s">
        <v>310</v>
      </c>
      <c r="E314" s="27">
        <f>SUMIF($O$9:$O$690,C314,$N$9:$N$690)</f>
        <v>50000</v>
      </c>
      <c r="F314" s="25"/>
      <c r="G314"/>
      <c r="N314" s="112">
        <f t="shared" si="9"/>
        <v>0</v>
      </c>
      <c r="O314" s="114" t="s">
        <v>1490</v>
      </c>
      <c r="P314" s="107">
        <f>+[1]Adm!C316</f>
        <v>0</v>
      </c>
      <c r="Q314" s="107">
        <f>+[1]PresMpal!C316</f>
        <v>0</v>
      </c>
      <c r="R314" s="107">
        <f>+'[1]Pro civil'!C316</f>
        <v>0</v>
      </c>
      <c r="S314" s="107">
        <f>+'[1]C social'!C316</f>
        <v>0</v>
      </c>
      <c r="T314" s="107">
        <f>+[1]Trasp!C316</f>
        <v>0</v>
      </c>
      <c r="U314" s="107">
        <f>+'[1]Agua P'!C316</f>
        <v>0</v>
      </c>
      <c r="W314" s="107">
        <f>+'[1]Gastos R33'!C317</f>
        <v>0</v>
      </c>
      <c r="Z314" s="107">
        <f t="shared" si="10"/>
        <v>0</v>
      </c>
    </row>
    <row r="315" spans="1:27" x14ac:dyDescent="0.2">
      <c r="A315">
        <v>310</v>
      </c>
      <c r="B315" s="6">
        <v>1</v>
      </c>
      <c r="C315" s="18">
        <v>3612</v>
      </c>
      <c r="D315" s="19" t="s">
        <v>311</v>
      </c>
      <c r="E315" s="27">
        <f>SUMIF($O$9:$O$690,C315,$N$9:$N$690)</f>
        <v>0</v>
      </c>
      <c r="F315" s="25"/>
      <c r="G315"/>
      <c r="N315" s="112">
        <f t="shared" si="9"/>
        <v>0</v>
      </c>
      <c r="O315" s="114" t="s">
        <v>1491</v>
      </c>
      <c r="P315" s="107">
        <f>+[1]Adm!C317</f>
        <v>0</v>
      </c>
      <c r="Q315" s="107">
        <f>+[1]PresMpal!C317</f>
        <v>0</v>
      </c>
      <c r="R315" s="107">
        <f>+'[1]Pro civil'!C317</f>
        <v>0</v>
      </c>
      <c r="S315" s="107">
        <f>+'[1]C social'!C317</f>
        <v>0</v>
      </c>
      <c r="T315" s="107">
        <f>+[1]Trasp!C317</f>
        <v>0</v>
      </c>
      <c r="U315" s="107">
        <f>+'[1]Agua P'!C317</f>
        <v>0</v>
      </c>
      <c r="W315" s="107">
        <f>+'[1]Gastos R33'!C318</f>
        <v>0</v>
      </c>
      <c r="Z315" s="107">
        <f t="shared" si="10"/>
        <v>0</v>
      </c>
    </row>
    <row r="316" spans="1:27" x14ac:dyDescent="0.2">
      <c r="A316">
        <v>311</v>
      </c>
      <c r="B316" s="6">
        <v>1</v>
      </c>
      <c r="C316" s="18">
        <v>3613</v>
      </c>
      <c r="D316" s="19" t="s">
        <v>312</v>
      </c>
      <c r="E316" s="27">
        <f>SUMIF($O$9:$O$690,C316,$N$9:$N$690)</f>
        <v>0</v>
      </c>
      <c r="F316" s="25"/>
      <c r="G316"/>
      <c r="N316" s="112">
        <f t="shared" si="9"/>
        <v>100000</v>
      </c>
      <c r="O316" s="114" t="s">
        <v>1492</v>
      </c>
      <c r="P316" s="107">
        <f>+[1]Adm!C318</f>
        <v>100000</v>
      </c>
      <c r="Q316" s="107">
        <f>+[1]PresMpal!C318</f>
        <v>0</v>
      </c>
      <c r="R316" s="107">
        <f>+'[1]Pro civil'!C318</f>
        <v>0</v>
      </c>
      <c r="S316" s="107">
        <f>+'[1]C social'!C318</f>
        <v>0</v>
      </c>
      <c r="T316" s="107">
        <f>+[1]Trasp!C318</f>
        <v>0</v>
      </c>
      <c r="U316" s="107">
        <f>+'[1]Agua P'!C318</f>
        <v>0</v>
      </c>
      <c r="W316" s="107">
        <f>+'[1]Gastos R33'!C319</f>
        <v>0</v>
      </c>
      <c r="Z316" s="107">
        <f t="shared" si="10"/>
        <v>100000</v>
      </c>
    </row>
    <row r="317" spans="1:27" ht="22.5" x14ac:dyDescent="0.2">
      <c r="A317">
        <v>312</v>
      </c>
      <c r="B317" s="6">
        <v>2</v>
      </c>
      <c r="C317" s="16">
        <v>3620</v>
      </c>
      <c r="D317" s="17" t="s">
        <v>313</v>
      </c>
      <c r="E317" s="24">
        <f>+E318</f>
        <v>0</v>
      </c>
      <c r="F317" s="25"/>
      <c r="G317"/>
      <c r="N317" s="112">
        <f t="shared" si="9"/>
        <v>0</v>
      </c>
      <c r="O317" s="114" t="s">
        <v>1493</v>
      </c>
      <c r="P317" s="112">
        <f>+[1]Adm!C319</f>
        <v>0</v>
      </c>
      <c r="Q317" s="112">
        <f>+[1]PresMpal!C319</f>
        <v>0</v>
      </c>
      <c r="R317" s="112">
        <f>+'[1]Pro civil'!C319</f>
        <v>0</v>
      </c>
      <c r="S317" s="112">
        <f>+'[1]C social'!C319</f>
        <v>0</v>
      </c>
      <c r="T317" s="112">
        <f>+[1]Trasp!C319</f>
        <v>0</v>
      </c>
      <c r="U317" s="112">
        <f>+'[1]Agua P'!C319</f>
        <v>0</v>
      </c>
      <c r="V317"/>
      <c r="W317" s="112">
        <f>+'[1]Gastos R33'!C320</f>
        <v>0</v>
      </c>
      <c r="X317" s="104"/>
      <c r="Y317" s="104"/>
      <c r="Z317" s="112">
        <f t="shared" si="10"/>
        <v>0</v>
      </c>
      <c r="AA317" s="104"/>
    </row>
    <row r="318" spans="1:27" ht="21" x14ac:dyDescent="0.2">
      <c r="A318">
        <v>313</v>
      </c>
      <c r="B318" s="6" t="s">
        <v>682</v>
      </c>
      <c r="C318" s="18">
        <v>3621</v>
      </c>
      <c r="D318" s="19" t="s">
        <v>314</v>
      </c>
      <c r="E318" s="27">
        <f>SUMIF($O$9:$O$690,C318,$N$9:$N$690)</f>
        <v>0</v>
      </c>
      <c r="F318" s="25"/>
      <c r="G318"/>
      <c r="N318" s="112">
        <f t="shared" si="9"/>
        <v>0</v>
      </c>
      <c r="O318" s="114" t="s">
        <v>1494</v>
      </c>
      <c r="P318" s="107">
        <f>+[1]Adm!C320</f>
        <v>0</v>
      </c>
      <c r="Q318" s="107">
        <f>+[1]PresMpal!C320</f>
        <v>0</v>
      </c>
      <c r="R318" s="107">
        <f>+'[1]Pro civil'!C320</f>
        <v>0</v>
      </c>
      <c r="S318" s="107">
        <f>+'[1]C social'!C320</f>
        <v>0</v>
      </c>
      <c r="T318" s="107">
        <f>+[1]Trasp!C320</f>
        <v>0</v>
      </c>
      <c r="U318" s="107">
        <f>+'[1]Agua P'!C320</f>
        <v>0</v>
      </c>
      <c r="W318" s="107">
        <f>+'[1]Gastos R33'!C321</f>
        <v>0</v>
      </c>
      <c r="Z318" s="107">
        <f t="shared" si="10"/>
        <v>0</v>
      </c>
    </row>
    <row r="319" spans="1:27" x14ac:dyDescent="0.2">
      <c r="A319">
        <v>314</v>
      </c>
      <c r="B319" s="6">
        <v>2</v>
      </c>
      <c r="C319" s="16">
        <v>3630</v>
      </c>
      <c r="D319" s="17" t="s">
        <v>315</v>
      </c>
      <c r="E319" s="24">
        <f>+E320</f>
        <v>0</v>
      </c>
      <c r="F319" s="25"/>
      <c r="G319"/>
      <c r="N319" s="112">
        <f t="shared" si="9"/>
        <v>0</v>
      </c>
      <c r="O319" s="114" t="s">
        <v>1495</v>
      </c>
      <c r="P319" s="112">
        <f>+[1]Adm!C321</f>
        <v>0</v>
      </c>
      <c r="Q319" s="112">
        <f>+[1]PresMpal!C321</f>
        <v>0</v>
      </c>
      <c r="R319" s="112">
        <f>+'[1]Pro civil'!C321</f>
        <v>0</v>
      </c>
      <c r="S319" s="112">
        <f>+'[1]C social'!C321</f>
        <v>0</v>
      </c>
      <c r="T319" s="112">
        <f>+[1]Trasp!C321</f>
        <v>0</v>
      </c>
      <c r="U319" s="112">
        <f>+'[1]Agua P'!C321</f>
        <v>0</v>
      </c>
      <c r="V319"/>
      <c r="W319" s="112">
        <f>+'[1]Gastos R33'!C322</f>
        <v>0</v>
      </c>
      <c r="X319" s="104"/>
      <c r="Y319" s="104"/>
      <c r="Z319" s="112">
        <f t="shared" si="10"/>
        <v>0</v>
      </c>
      <c r="AA319" s="104"/>
    </row>
    <row r="320" spans="1:27" x14ac:dyDescent="0.2">
      <c r="A320">
        <v>315</v>
      </c>
      <c r="B320" s="6" t="s">
        <v>682</v>
      </c>
      <c r="C320" s="18">
        <v>3631</v>
      </c>
      <c r="D320" s="19" t="s">
        <v>316</v>
      </c>
      <c r="E320" s="27">
        <f>SUMIF($O$9:$O$690,C320,$N$9:$N$690)</f>
        <v>0</v>
      </c>
      <c r="F320" s="25"/>
      <c r="G320"/>
      <c r="N320" s="112">
        <f t="shared" si="9"/>
        <v>0</v>
      </c>
      <c r="O320" s="114" t="s">
        <v>1496</v>
      </c>
      <c r="P320" s="107">
        <f>+[1]Adm!C322</f>
        <v>0</v>
      </c>
      <c r="Q320" s="107">
        <f>+[1]PresMpal!C322</f>
        <v>0</v>
      </c>
      <c r="R320" s="107">
        <f>+'[1]Pro civil'!C322</f>
        <v>0</v>
      </c>
      <c r="S320" s="107">
        <f>+'[1]C social'!C322</f>
        <v>0</v>
      </c>
      <c r="T320" s="107">
        <f>+[1]Trasp!C322</f>
        <v>0</v>
      </c>
      <c r="U320" s="107">
        <f>+'[1]Agua P'!C322</f>
        <v>0</v>
      </c>
      <c r="W320" s="107">
        <f>+'[1]Gastos R33'!C323</f>
        <v>0</v>
      </c>
      <c r="Z320" s="107">
        <f t="shared" si="10"/>
        <v>0</v>
      </c>
    </row>
    <row r="321" spans="1:27" x14ac:dyDescent="0.2">
      <c r="A321">
        <v>316</v>
      </c>
      <c r="B321" s="6">
        <v>2</v>
      </c>
      <c r="C321" s="16">
        <v>3640</v>
      </c>
      <c r="D321" s="17" t="s">
        <v>317</v>
      </c>
      <c r="E321" s="24">
        <f>+E322</f>
        <v>0</v>
      </c>
      <c r="F321" s="25"/>
      <c r="G321"/>
      <c r="N321" s="112">
        <f t="shared" si="9"/>
        <v>0</v>
      </c>
      <c r="O321" s="114" t="s">
        <v>1497</v>
      </c>
      <c r="P321" s="112">
        <f>+[1]Adm!C323</f>
        <v>0</v>
      </c>
      <c r="Q321" s="112">
        <f>+[1]PresMpal!C323</f>
        <v>0</v>
      </c>
      <c r="R321" s="112">
        <f>+'[1]Pro civil'!C323</f>
        <v>0</v>
      </c>
      <c r="S321" s="112">
        <f>+'[1]C social'!C323</f>
        <v>0</v>
      </c>
      <c r="T321" s="112">
        <f>+[1]Trasp!C323</f>
        <v>0</v>
      </c>
      <c r="U321" s="112">
        <f>+'[1]Agua P'!C323</f>
        <v>0</v>
      </c>
      <c r="V321"/>
      <c r="W321" s="112">
        <f>+'[1]Gastos R33'!C324</f>
        <v>0</v>
      </c>
      <c r="X321" s="104"/>
      <c r="Y321" s="104"/>
      <c r="Z321" s="112">
        <f t="shared" si="10"/>
        <v>0</v>
      </c>
      <c r="AA321" s="104"/>
    </row>
    <row r="322" spans="1:27" x14ac:dyDescent="0.2">
      <c r="A322">
        <v>317</v>
      </c>
      <c r="B322" s="6" t="s">
        <v>682</v>
      </c>
      <c r="C322" s="18">
        <v>3641</v>
      </c>
      <c r="D322" s="19" t="s">
        <v>318</v>
      </c>
      <c r="E322" s="27">
        <f>SUMIF($O$9:$O$690,C322,$N$9:$N$690)</f>
        <v>0</v>
      </c>
      <c r="F322" s="25"/>
      <c r="G322"/>
      <c r="N322" s="112">
        <f t="shared" si="9"/>
        <v>0</v>
      </c>
      <c r="O322" s="114" t="s">
        <v>1498</v>
      </c>
      <c r="P322" s="107">
        <f>+[1]Adm!C324</f>
        <v>0</v>
      </c>
      <c r="Q322" s="107">
        <f>+[1]PresMpal!C324</f>
        <v>0</v>
      </c>
      <c r="R322" s="107">
        <f>+'[1]Pro civil'!C324</f>
        <v>0</v>
      </c>
      <c r="S322" s="107">
        <f>+'[1]C social'!C324</f>
        <v>0</v>
      </c>
      <c r="T322" s="107">
        <f>+[1]Trasp!C324</f>
        <v>0</v>
      </c>
      <c r="U322" s="107">
        <f>+'[1]Agua P'!C324</f>
        <v>0</v>
      </c>
      <c r="W322" s="107">
        <f>+'[1]Gastos R33'!C325</f>
        <v>0</v>
      </c>
      <c r="Z322" s="107">
        <f t="shared" si="10"/>
        <v>0</v>
      </c>
    </row>
    <row r="323" spans="1:27" x14ac:dyDescent="0.2">
      <c r="A323">
        <v>318</v>
      </c>
      <c r="B323" s="6">
        <v>2</v>
      </c>
      <c r="C323" s="16">
        <v>3650</v>
      </c>
      <c r="D323" s="17" t="s">
        <v>319</v>
      </c>
      <c r="E323" s="24">
        <f>+E324</f>
        <v>0</v>
      </c>
      <c r="F323" s="25"/>
      <c r="G323"/>
      <c r="N323" s="112">
        <f t="shared" si="9"/>
        <v>0</v>
      </c>
      <c r="O323" s="114" t="s">
        <v>1499</v>
      </c>
      <c r="P323" s="112">
        <f>+[1]Adm!C325</f>
        <v>0</v>
      </c>
      <c r="Q323" s="112">
        <f>+[1]PresMpal!C325</f>
        <v>0</v>
      </c>
      <c r="R323" s="112">
        <f>+'[1]Pro civil'!C325</f>
        <v>0</v>
      </c>
      <c r="S323" s="112">
        <f>+'[1]C social'!C325</f>
        <v>0</v>
      </c>
      <c r="T323" s="112">
        <f>+[1]Trasp!C325</f>
        <v>0</v>
      </c>
      <c r="U323" s="112">
        <f>+'[1]Agua P'!C325</f>
        <v>0</v>
      </c>
      <c r="V323"/>
      <c r="W323" s="112">
        <f>+'[1]Gastos R33'!C326</f>
        <v>0</v>
      </c>
      <c r="X323" s="104"/>
      <c r="Y323" s="104"/>
      <c r="Z323" s="112">
        <f t="shared" si="10"/>
        <v>0</v>
      </c>
      <c r="AA323" s="104"/>
    </row>
    <row r="324" spans="1:27" x14ac:dyDescent="0.2">
      <c r="A324">
        <v>319</v>
      </c>
      <c r="B324" s="6" t="s">
        <v>682</v>
      </c>
      <c r="C324" s="18">
        <v>3651</v>
      </c>
      <c r="D324" s="19" t="s">
        <v>320</v>
      </c>
      <c r="E324" s="27">
        <f>SUMIF($O$9:$O$690,C324,$N$9:$N$690)</f>
        <v>0</v>
      </c>
      <c r="F324" s="25"/>
      <c r="G324"/>
      <c r="N324" s="112">
        <f t="shared" si="9"/>
        <v>0</v>
      </c>
      <c r="O324" s="114" t="s">
        <v>1500</v>
      </c>
      <c r="P324" s="107">
        <f>+[1]Adm!C326</f>
        <v>0</v>
      </c>
      <c r="Q324" s="107">
        <f>+[1]PresMpal!C326</f>
        <v>0</v>
      </c>
      <c r="R324" s="107">
        <f>+'[1]Pro civil'!C326</f>
        <v>0</v>
      </c>
      <c r="S324" s="107">
        <f>+'[1]C social'!C326</f>
        <v>0</v>
      </c>
      <c r="T324" s="107">
        <f>+[1]Trasp!C326</f>
        <v>0</v>
      </c>
      <c r="U324" s="107">
        <f>+'[1]Agua P'!C326</f>
        <v>0</v>
      </c>
      <c r="W324" s="107">
        <f>+'[1]Gastos R33'!C327</f>
        <v>0</v>
      </c>
      <c r="Z324" s="107">
        <f t="shared" si="10"/>
        <v>0</v>
      </c>
    </row>
    <row r="325" spans="1:27" x14ac:dyDescent="0.2">
      <c r="A325">
        <v>320</v>
      </c>
      <c r="B325" s="6">
        <v>2</v>
      </c>
      <c r="C325" s="16">
        <v>3660</v>
      </c>
      <c r="D325" s="17" t="s">
        <v>321</v>
      </c>
      <c r="E325" s="24">
        <f>+E326</f>
        <v>0</v>
      </c>
      <c r="F325" s="25"/>
      <c r="G325"/>
      <c r="N325" s="112">
        <f t="shared" si="9"/>
        <v>0</v>
      </c>
      <c r="O325" s="114" t="s">
        <v>1501</v>
      </c>
      <c r="P325" s="112">
        <f>+[1]Adm!C327</f>
        <v>0</v>
      </c>
      <c r="Q325" s="112">
        <f>+[1]PresMpal!C327</f>
        <v>0</v>
      </c>
      <c r="R325" s="112">
        <f>+'[1]Pro civil'!C327</f>
        <v>0</v>
      </c>
      <c r="S325" s="112">
        <f>+'[1]C social'!C327</f>
        <v>0</v>
      </c>
      <c r="T325" s="112">
        <f>+[1]Trasp!C327</f>
        <v>0</v>
      </c>
      <c r="U325" s="112">
        <f>+'[1]Agua P'!C327</f>
        <v>0</v>
      </c>
      <c r="V325"/>
      <c r="W325" s="112">
        <f>+'[1]Gastos R33'!C328</f>
        <v>0</v>
      </c>
      <c r="X325" s="104"/>
      <c r="Y325" s="104"/>
      <c r="Z325" s="112">
        <f t="shared" si="10"/>
        <v>0</v>
      </c>
      <c r="AA325" s="104"/>
    </row>
    <row r="326" spans="1:27" x14ac:dyDescent="0.2">
      <c r="A326">
        <v>321</v>
      </c>
      <c r="B326" s="6" t="s">
        <v>682</v>
      </c>
      <c r="C326" s="18">
        <v>3661</v>
      </c>
      <c r="D326" s="19" t="s">
        <v>322</v>
      </c>
      <c r="E326" s="27">
        <f>SUMIF($O$9:$O$690,C326,$N$9:$N$690)</f>
        <v>0</v>
      </c>
      <c r="F326" s="25"/>
      <c r="G326"/>
      <c r="N326" s="112">
        <f t="shared" si="9"/>
        <v>0</v>
      </c>
      <c r="O326" s="113" t="s">
        <v>1502</v>
      </c>
      <c r="P326" s="107">
        <f>+[1]Adm!C328</f>
        <v>0</v>
      </c>
      <c r="Q326" s="107">
        <f>+[1]PresMpal!C328</f>
        <v>0</v>
      </c>
      <c r="R326" s="107">
        <f>+'[1]Pro civil'!C328</f>
        <v>0</v>
      </c>
      <c r="S326" s="107">
        <f>+'[1]C social'!C328</f>
        <v>0</v>
      </c>
      <c r="T326" s="107">
        <f>+[1]Trasp!C328</f>
        <v>0</v>
      </c>
      <c r="U326" s="107">
        <f>+'[1]Agua P'!C328</f>
        <v>0</v>
      </c>
      <c r="W326" s="107">
        <f>+'[1]Gastos R33'!C329</f>
        <v>0</v>
      </c>
      <c r="Z326" s="107">
        <f t="shared" si="10"/>
        <v>0</v>
      </c>
    </row>
    <row r="327" spans="1:27" x14ac:dyDescent="0.2">
      <c r="A327">
        <v>322</v>
      </c>
      <c r="B327" s="6">
        <v>2</v>
      </c>
      <c r="C327" s="16">
        <v>3690</v>
      </c>
      <c r="D327" s="17" t="s">
        <v>323</v>
      </c>
      <c r="E327" s="24">
        <f>+E328</f>
        <v>0</v>
      </c>
      <c r="F327" s="25"/>
      <c r="G327"/>
      <c r="N327" s="112">
        <f t="shared" ref="N327:N360" si="11">SUM(P327:Y327)</f>
        <v>0</v>
      </c>
      <c r="O327" s="114" t="s">
        <v>1503</v>
      </c>
      <c r="P327" s="112">
        <f>+[1]Adm!C329</f>
        <v>0</v>
      </c>
      <c r="Q327" s="112">
        <f>+[1]PresMpal!C329</f>
        <v>0</v>
      </c>
      <c r="R327" s="112">
        <f>+'[1]Pro civil'!C329</f>
        <v>0</v>
      </c>
      <c r="S327" s="112">
        <f>+'[1]C social'!C329</f>
        <v>0</v>
      </c>
      <c r="T327" s="112">
        <f>+[1]Trasp!C329</f>
        <v>0</v>
      </c>
      <c r="U327" s="112">
        <f>+'[1]Agua P'!C329</f>
        <v>0</v>
      </c>
      <c r="V327"/>
      <c r="W327" s="112">
        <f>+'[1]Gastos R33'!C330</f>
        <v>0</v>
      </c>
      <c r="X327" s="104"/>
      <c r="Y327" s="104"/>
      <c r="Z327" s="112">
        <f t="shared" si="10"/>
        <v>0</v>
      </c>
      <c r="AA327" s="104"/>
    </row>
    <row r="328" spans="1:27" x14ac:dyDescent="0.2">
      <c r="A328">
        <v>323</v>
      </c>
      <c r="B328" s="6" t="s">
        <v>682</v>
      </c>
      <c r="C328" s="18">
        <v>3691</v>
      </c>
      <c r="D328" s="19" t="s">
        <v>324</v>
      </c>
      <c r="E328" s="27">
        <f>SUMIF($O$9:$O$690,C328,$N$9:$N$690)</f>
        <v>0</v>
      </c>
      <c r="F328" s="25"/>
      <c r="G328"/>
      <c r="N328" s="112">
        <f t="shared" si="11"/>
        <v>100000</v>
      </c>
      <c r="O328" s="114" t="s">
        <v>1504</v>
      </c>
      <c r="P328" s="107">
        <f>+[1]Adm!C330</f>
        <v>100000</v>
      </c>
      <c r="Q328" s="107">
        <f>+[1]PresMpal!C330</f>
        <v>0</v>
      </c>
      <c r="R328" s="107">
        <f>+'[1]Pro civil'!C330</f>
        <v>0</v>
      </c>
      <c r="S328" s="107">
        <f>+'[1]C social'!C330</f>
        <v>0</v>
      </c>
      <c r="T328" s="107">
        <f>+[1]Trasp!C330</f>
        <v>0</v>
      </c>
      <c r="U328" s="107">
        <f>+'[1]Agua P'!C330</f>
        <v>0</v>
      </c>
      <c r="W328" s="107">
        <f>+'[1]Gastos R33'!C331</f>
        <v>0</v>
      </c>
      <c r="Z328" s="107">
        <f t="shared" si="10"/>
        <v>100000</v>
      </c>
    </row>
    <row r="329" spans="1:27" x14ac:dyDescent="0.2">
      <c r="A329">
        <v>324</v>
      </c>
      <c r="B329" s="6">
        <v>3</v>
      </c>
      <c r="C329" s="14">
        <v>3700</v>
      </c>
      <c r="D329" s="15" t="s">
        <v>325</v>
      </c>
      <c r="E329" s="26">
        <f>+E330+E332+E334+E336+E338+E341+E343+E345+E347</f>
        <v>100000</v>
      </c>
      <c r="F329" s="25"/>
      <c r="G329"/>
      <c r="N329" s="112">
        <f t="shared" si="11"/>
        <v>0</v>
      </c>
      <c r="O329" s="114" t="s">
        <v>1505</v>
      </c>
      <c r="P329" s="112">
        <f>+[1]Adm!C331</f>
        <v>0</v>
      </c>
      <c r="Q329" s="112">
        <f>+[1]PresMpal!C331</f>
        <v>0</v>
      </c>
      <c r="R329" s="112">
        <f>+'[1]Pro civil'!C331</f>
        <v>0</v>
      </c>
      <c r="S329" s="112">
        <f>+'[1]C social'!C331</f>
        <v>0</v>
      </c>
      <c r="T329" s="112">
        <f>+[1]Trasp!C331</f>
        <v>0</v>
      </c>
      <c r="U329" s="112">
        <f>+'[1]Agua P'!C331</f>
        <v>0</v>
      </c>
      <c r="V329"/>
      <c r="W329" s="112">
        <f>+'[1]Gastos R33'!C332</f>
        <v>0</v>
      </c>
      <c r="X329" s="104"/>
      <c r="Y329" s="104"/>
      <c r="Z329" s="112">
        <f t="shared" si="10"/>
        <v>0</v>
      </c>
      <c r="AA329" s="104"/>
    </row>
    <row r="330" spans="1:27" x14ac:dyDescent="0.2">
      <c r="A330">
        <v>325</v>
      </c>
      <c r="B330" s="6">
        <v>2</v>
      </c>
      <c r="C330" s="16">
        <v>3710</v>
      </c>
      <c r="D330" s="17" t="s">
        <v>326</v>
      </c>
      <c r="E330" s="24">
        <f>+E331</f>
        <v>0</v>
      </c>
      <c r="F330" s="25"/>
      <c r="G330"/>
      <c r="N330" s="112">
        <f t="shared" si="11"/>
        <v>0</v>
      </c>
      <c r="O330" s="114" t="s">
        <v>1506</v>
      </c>
      <c r="P330" s="112">
        <f>+[1]Adm!C332</f>
        <v>0</v>
      </c>
      <c r="Q330" s="112">
        <f>+[1]PresMpal!C332</f>
        <v>0</v>
      </c>
      <c r="R330" s="112">
        <f>+'[1]Pro civil'!C332</f>
        <v>0</v>
      </c>
      <c r="S330" s="112">
        <f>+'[1]C social'!C332</f>
        <v>0</v>
      </c>
      <c r="T330" s="112">
        <f>+[1]Trasp!C332</f>
        <v>0</v>
      </c>
      <c r="U330" s="112">
        <f>+'[1]Agua P'!C332</f>
        <v>0</v>
      </c>
      <c r="V330"/>
      <c r="W330" s="112">
        <f>+'[1]Gastos R33'!C333</f>
        <v>0</v>
      </c>
      <c r="X330" s="104"/>
      <c r="Y330" s="104"/>
      <c r="Z330" s="112">
        <f t="shared" si="10"/>
        <v>0</v>
      </c>
      <c r="AA330" s="104"/>
    </row>
    <row r="331" spans="1:27" x14ac:dyDescent="0.2">
      <c r="A331">
        <v>326</v>
      </c>
      <c r="B331" s="6" t="s">
        <v>682</v>
      </c>
      <c r="C331" s="18">
        <v>3711</v>
      </c>
      <c r="D331" s="19" t="s">
        <v>327</v>
      </c>
      <c r="E331" s="27">
        <f>SUMIF($O$9:$O$690,C331,$N$9:$N$690)</f>
        <v>0</v>
      </c>
      <c r="F331" s="25"/>
      <c r="G331"/>
      <c r="N331" s="112">
        <f t="shared" si="11"/>
        <v>0</v>
      </c>
      <c r="O331" s="114" t="s">
        <v>1507</v>
      </c>
      <c r="P331" s="107">
        <f>+[1]Adm!C333</f>
        <v>0</v>
      </c>
      <c r="Q331" s="107">
        <f>+[1]PresMpal!C333</f>
        <v>0</v>
      </c>
      <c r="R331" s="107">
        <f>+'[1]Pro civil'!C333</f>
        <v>0</v>
      </c>
      <c r="S331" s="107">
        <f>+'[1]C social'!C333</f>
        <v>0</v>
      </c>
      <c r="T331" s="107">
        <f>+[1]Trasp!C333</f>
        <v>0</v>
      </c>
      <c r="U331" s="107">
        <f>+'[1]Agua P'!C333</f>
        <v>0</v>
      </c>
      <c r="W331" s="107">
        <f>+'[1]Gastos R33'!C334</f>
        <v>0</v>
      </c>
      <c r="Z331" s="107">
        <f t="shared" si="10"/>
        <v>0</v>
      </c>
    </row>
    <row r="332" spans="1:27" x14ac:dyDescent="0.2">
      <c r="A332">
        <v>327</v>
      </c>
      <c r="B332" s="6">
        <v>2</v>
      </c>
      <c r="C332" s="16">
        <v>3720</v>
      </c>
      <c r="D332" s="17" t="s">
        <v>328</v>
      </c>
      <c r="E332" s="24">
        <f>+E333</f>
        <v>0</v>
      </c>
      <c r="F332" s="25"/>
      <c r="G332"/>
      <c r="N332" s="112">
        <f t="shared" si="11"/>
        <v>0</v>
      </c>
      <c r="O332" s="114" t="s">
        <v>1508</v>
      </c>
      <c r="P332" s="112">
        <f>+[1]Adm!C334</f>
        <v>0</v>
      </c>
      <c r="Q332" s="112">
        <f>+[1]PresMpal!C334</f>
        <v>0</v>
      </c>
      <c r="R332" s="112">
        <f>+'[1]Pro civil'!C334</f>
        <v>0</v>
      </c>
      <c r="S332" s="112">
        <f>+'[1]C social'!C334</f>
        <v>0</v>
      </c>
      <c r="T332" s="112">
        <f>+[1]Trasp!C334</f>
        <v>0</v>
      </c>
      <c r="U332" s="112">
        <f>+'[1]Agua P'!C334</f>
        <v>0</v>
      </c>
      <c r="V332"/>
      <c r="W332" s="112">
        <f>+'[1]Gastos R33'!C335</f>
        <v>0</v>
      </c>
      <c r="X332" s="104"/>
      <c r="Y332" s="104"/>
      <c r="Z332" s="112">
        <f t="shared" si="10"/>
        <v>0</v>
      </c>
      <c r="AA332" s="104"/>
    </row>
    <row r="333" spans="1:27" x14ac:dyDescent="0.2">
      <c r="A333">
        <v>328</v>
      </c>
      <c r="B333" s="6" t="s">
        <v>682</v>
      </c>
      <c r="C333" s="18">
        <v>3721</v>
      </c>
      <c r="D333" s="19" t="s">
        <v>329</v>
      </c>
      <c r="E333" s="27">
        <f>SUMIF($O$9:$O$690,C333,$N$9:$N$690)</f>
        <v>0</v>
      </c>
      <c r="F333" s="25"/>
      <c r="G333"/>
      <c r="N333" s="112">
        <f t="shared" si="11"/>
        <v>0</v>
      </c>
      <c r="O333" s="114" t="s">
        <v>1509</v>
      </c>
      <c r="P333" s="107">
        <f>+[1]Adm!C335</f>
        <v>0</v>
      </c>
      <c r="Q333" s="107">
        <f>+[1]PresMpal!C335</f>
        <v>0</v>
      </c>
      <c r="R333" s="107">
        <f>+'[1]Pro civil'!C335</f>
        <v>0</v>
      </c>
      <c r="S333" s="107">
        <f>+'[1]C social'!C335</f>
        <v>0</v>
      </c>
      <c r="T333" s="107">
        <f>+[1]Trasp!C335</f>
        <v>0</v>
      </c>
      <c r="U333" s="107">
        <f>+'[1]Agua P'!C335</f>
        <v>0</v>
      </c>
      <c r="W333" s="107">
        <f>+'[1]Gastos R33'!C336</f>
        <v>0</v>
      </c>
      <c r="Z333" s="107">
        <f t="shared" si="10"/>
        <v>0</v>
      </c>
    </row>
    <row r="334" spans="1:27" x14ac:dyDescent="0.2">
      <c r="A334">
        <v>329</v>
      </c>
      <c r="B334" s="6">
        <v>2</v>
      </c>
      <c r="C334" s="16">
        <v>3730</v>
      </c>
      <c r="D334" s="17" t="s">
        <v>330</v>
      </c>
      <c r="E334" s="24">
        <f>+E335</f>
        <v>0</v>
      </c>
      <c r="F334" s="25"/>
      <c r="G334"/>
      <c r="N334" s="112">
        <f t="shared" si="11"/>
        <v>0</v>
      </c>
      <c r="O334" s="114" t="s">
        <v>1510</v>
      </c>
      <c r="P334" s="112">
        <f>+[1]Adm!C336</f>
        <v>0</v>
      </c>
      <c r="Q334" s="112">
        <f>+[1]PresMpal!C336</f>
        <v>0</v>
      </c>
      <c r="R334" s="112">
        <f>+'[1]Pro civil'!C336</f>
        <v>0</v>
      </c>
      <c r="S334" s="112">
        <f>+'[1]C social'!C336</f>
        <v>0</v>
      </c>
      <c r="T334" s="112">
        <f>+[1]Trasp!C336</f>
        <v>0</v>
      </c>
      <c r="U334" s="112">
        <f>+'[1]Agua P'!C336</f>
        <v>0</v>
      </c>
      <c r="V334"/>
      <c r="W334" s="112">
        <f>+'[1]Gastos R33'!C337</f>
        <v>0</v>
      </c>
      <c r="X334" s="104"/>
      <c r="Y334" s="104"/>
      <c r="Z334" s="112">
        <f t="shared" si="10"/>
        <v>0</v>
      </c>
      <c r="AA334" s="104"/>
    </row>
    <row r="335" spans="1:27" x14ac:dyDescent="0.2">
      <c r="A335">
        <v>330</v>
      </c>
      <c r="B335" s="6" t="s">
        <v>682</v>
      </c>
      <c r="C335" s="18">
        <v>3731</v>
      </c>
      <c r="D335" s="19" t="s">
        <v>331</v>
      </c>
      <c r="E335" s="27">
        <f>SUMIF($O$9:$O$690,C335,$N$9:$N$690)</f>
        <v>0</v>
      </c>
      <c r="F335" s="25"/>
      <c r="G335"/>
      <c r="N335" s="112">
        <f t="shared" si="11"/>
        <v>0</v>
      </c>
      <c r="O335" s="114" t="s">
        <v>1511</v>
      </c>
      <c r="P335" s="107">
        <f>+[1]Adm!C337</f>
        <v>0</v>
      </c>
      <c r="Q335" s="107">
        <f>+[1]PresMpal!C337</f>
        <v>0</v>
      </c>
      <c r="R335" s="107">
        <f>+'[1]Pro civil'!C337</f>
        <v>0</v>
      </c>
      <c r="S335" s="107">
        <f>+'[1]C social'!C337</f>
        <v>0</v>
      </c>
      <c r="T335" s="107">
        <f>+[1]Trasp!C337</f>
        <v>0</v>
      </c>
      <c r="U335" s="107">
        <f>+'[1]Agua P'!C337</f>
        <v>0</v>
      </c>
      <c r="W335" s="107">
        <f>+'[1]Gastos R33'!C338</f>
        <v>0</v>
      </c>
      <c r="Z335" s="107">
        <f t="shared" si="10"/>
        <v>0</v>
      </c>
    </row>
    <row r="336" spans="1:27" x14ac:dyDescent="0.2">
      <c r="A336">
        <v>331</v>
      </c>
      <c r="B336" s="6">
        <v>2</v>
      </c>
      <c r="C336" s="16">
        <v>3740</v>
      </c>
      <c r="D336" s="17" t="s">
        <v>332</v>
      </c>
      <c r="E336" s="24">
        <f>+E337</f>
        <v>0</v>
      </c>
      <c r="F336" s="25"/>
      <c r="G336"/>
      <c r="N336" s="112">
        <f t="shared" si="11"/>
        <v>0</v>
      </c>
      <c r="O336" s="114" t="s">
        <v>1512</v>
      </c>
      <c r="P336" s="112">
        <f>+[1]Adm!C338</f>
        <v>0</v>
      </c>
      <c r="Q336" s="112">
        <f>+[1]PresMpal!C338</f>
        <v>0</v>
      </c>
      <c r="R336" s="112">
        <f>+'[1]Pro civil'!C338</f>
        <v>0</v>
      </c>
      <c r="S336" s="112">
        <f>+'[1]C social'!C338</f>
        <v>0</v>
      </c>
      <c r="T336" s="112">
        <f>+[1]Trasp!C338</f>
        <v>0</v>
      </c>
      <c r="U336" s="112">
        <f>+'[1]Agua P'!C338</f>
        <v>0</v>
      </c>
      <c r="V336"/>
      <c r="W336" s="112">
        <f>+'[1]Gastos R33'!C339</f>
        <v>0</v>
      </c>
      <c r="X336" s="104"/>
      <c r="Y336" s="104"/>
      <c r="Z336" s="112">
        <f t="shared" si="10"/>
        <v>0</v>
      </c>
      <c r="AA336" s="104"/>
    </row>
    <row r="337" spans="1:27" x14ac:dyDescent="0.2">
      <c r="A337">
        <v>332</v>
      </c>
      <c r="B337" s="6" t="s">
        <v>682</v>
      </c>
      <c r="C337" s="18">
        <v>3741</v>
      </c>
      <c r="D337" s="19" t="s">
        <v>333</v>
      </c>
      <c r="E337" s="27">
        <f>SUMIF($O$9:$O$690,C337,$N$9:$N$690)</f>
        <v>0</v>
      </c>
      <c r="F337" s="25"/>
      <c r="G337"/>
      <c r="N337" s="112">
        <f t="shared" si="11"/>
        <v>0</v>
      </c>
      <c r="O337" s="114" t="s">
        <v>1513</v>
      </c>
      <c r="P337" s="107">
        <f>+[1]Adm!C339</f>
        <v>0</v>
      </c>
      <c r="Q337" s="107">
        <f>+[1]PresMpal!C339</f>
        <v>0</v>
      </c>
      <c r="R337" s="107">
        <f>+'[1]Pro civil'!C339</f>
        <v>0</v>
      </c>
      <c r="S337" s="107">
        <f>+'[1]C social'!C339</f>
        <v>0</v>
      </c>
      <c r="T337" s="107">
        <f>+[1]Trasp!C339</f>
        <v>0</v>
      </c>
      <c r="U337" s="107">
        <f>+'[1]Agua P'!C339</f>
        <v>0</v>
      </c>
      <c r="W337" s="107">
        <f>+'[1]Gastos R33'!C340</f>
        <v>0</v>
      </c>
      <c r="Z337" s="107">
        <f t="shared" si="10"/>
        <v>0</v>
      </c>
    </row>
    <row r="338" spans="1:27" x14ac:dyDescent="0.2">
      <c r="A338">
        <v>333</v>
      </c>
      <c r="B338" s="6">
        <v>2</v>
      </c>
      <c r="C338" s="16">
        <v>3750</v>
      </c>
      <c r="D338" s="17" t="s">
        <v>334</v>
      </c>
      <c r="E338" s="24">
        <f>+E339+E340</f>
        <v>100000</v>
      </c>
      <c r="F338" s="25"/>
      <c r="G338"/>
      <c r="N338" s="112">
        <f t="shared" si="11"/>
        <v>0</v>
      </c>
      <c r="O338" s="114" t="s">
        <v>1514</v>
      </c>
      <c r="P338" s="112">
        <f>+[1]Adm!C340</f>
        <v>0</v>
      </c>
      <c r="Q338" s="112">
        <f>+[1]PresMpal!C340</f>
        <v>0</v>
      </c>
      <c r="R338" s="112">
        <f>+'[1]Pro civil'!C340</f>
        <v>0</v>
      </c>
      <c r="S338" s="112">
        <f>+'[1]C social'!C340</f>
        <v>0</v>
      </c>
      <c r="T338" s="112">
        <f>+[1]Trasp!C340</f>
        <v>0</v>
      </c>
      <c r="U338" s="112">
        <f>+'[1]Agua P'!C340</f>
        <v>0</v>
      </c>
      <c r="V338"/>
      <c r="W338" s="112">
        <f>+'[1]Gastos R33'!C341</f>
        <v>0</v>
      </c>
      <c r="X338" s="104"/>
      <c r="Y338" s="104"/>
      <c r="Z338" s="112">
        <f t="shared" si="10"/>
        <v>0</v>
      </c>
      <c r="AA338" s="104"/>
    </row>
    <row r="339" spans="1:27" x14ac:dyDescent="0.2">
      <c r="A339">
        <v>334</v>
      </c>
      <c r="B339" s="6" t="s">
        <v>682</v>
      </c>
      <c r="C339" s="18">
        <v>3751</v>
      </c>
      <c r="D339" s="19" t="s">
        <v>335</v>
      </c>
      <c r="E339" s="27">
        <f>SUMIF($O$9:$O$690,C339,$N$9:$N$690)</f>
        <v>100000</v>
      </c>
      <c r="F339" s="25"/>
      <c r="G339"/>
      <c r="N339" s="112">
        <f t="shared" si="11"/>
        <v>0</v>
      </c>
      <c r="O339" s="114" t="s">
        <v>1515</v>
      </c>
      <c r="P339" s="107">
        <f>+[1]Adm!C341</f>
        <v>0</v>
      </c>
      <c r="Q339" s="107">
        <f>+[1]PresMpal!C341</f>
        <v>0</v>
      </c>
      <c r="R339" s="107">
        <f>+'[1]Pro civil'!C341</f>
        <v>0</v>
      </c>
      <c r="S339" s="107">
        <f>+'[1]C social'!C341</f>
        <v>0</v>
      </c>
      <c r="T339" s="107">
        <f>+[1]Trasp!C341</f>
        <v>0</v>
      </c>
      <c r="U339" s="107">
        <f>+'[1]Agua P'!C341</f>
        <v>0</v>
      </c>
      <c r="W339" s="107">
        <f>+'[1]Gastos R33'!C342</f>
        <v>0</v>
      </c>
      <c r="Z339" s="107">
        <f t="shared" si="10"/>
        <v>0</v>
      </c>
    </row>
    <row r="340" spans="1:27" x14ac:dyDescent="0.2">
      <c r="A340">
        <v>335</v>
      </c>
      <c r="B340" s="6">
        <v>1</v>
      </c>
      <c r="C340" s="18">
        <v>3752</v>
      </c>
      <c r="D340" s="19" t="s">
        <v>336</v>
      </c>
      <c r="E340" s="27">
        <f>SUMIF($O$9:$O$690,C340,$N$9:$N$690)</f>
        <v>0</v>
      </c>
      <c r="F340" s="25"/>
      <c r="G340"/>
      <c r="N340" s="112">
        <f t="shared" si="11"/>
        <v>0</v>
      </c>
      <c r="O340" s="113" t="s">
        <v>1516</v>
      </c>
      <c r="P340" s="107">
        <f>+[1]Adm!C342</f>
        <v>0</v>
      </c>
      <c r="Q340" s="107">
        <f>+[1]PresMpal!C342</f>
        <v>0</v>
      </c>
      <c r="R340" s="107">
        <f>+'[1]Pro civil'!C342</f>
        <v>0</v>
      </c>
      <c r="S340" s="107">
        <f>+'[1]C social'!C342</f>
        <v>0</v>
      </c>
      <c r="T340" s="107">
        <f>+[1]Trasp!C342</f>
        <v>0</v>
      </c>
      <c r="U340" s="107">
        <f>+'[1]Agua P'!C342</f>
        <v>0</v>
      </c>
      <c r="W340" s="107">
        <f>+'[1]Gastos R33'!C343</f>
        <v>0</v>
      </c>
      <c r="Z340" s="107">
        <f t="shared" si="10"/>
        <v>0</v>
      </c>
    </row>
    <row r="341" spans="1:27" x14ac:dyDescent="0.2">
      <c r="A341">
        <v>336</v>
      </c>
      <c r="B341" s="6">
        <v>2</v>
      </c>
      <c r="C341" s="16">
        <v>3760</v>
      </c>
      <c r="D341" s="17" t="s">
        <v>337</v>
      </c>
      <c r="E341" s="24">
        <f>+E342</f>
        <v>0</v>
      </c>
      <c r="F341" s="25"/>
      <c r="G341"/>
      <c r="N341" s="112">
        <f t="shared" si="11"/>
        <v>0</v>
      </c>
      <c r="O341" s="114" t="s">
        <v>1517</v>
      </c>
      <c r="P341" s="112">
        <f>+[1]Adm!C343</f>
        <v>0</v>
      </c>
      <c r="Q341" s="112">
        <f>+[1]PresMpal!C343</f>
        <v>0</v>
      </c>
      <c r="R341" s="112">
        <f>+'[1]Pro civil'!C343</f>
        <v>0</v>
      </c>
      <c r="S341" s="112">
        <f>+'[1]C social'!C343</f>
        <v>0</v>
      </c>
      <c r="T341" s="112">
        <f>+[1]Trasp!C343</f>
        <v>0</v>
      </c>
      <c r="U341" s="112">
        <f>+'[1]Agua P'!C343</f>
        <v>0</v>
      </c>
      <c r="V341"/>
      <c r="W341" s="112">
        <f>+'[1]Gastos R33'!C344</f>
        <v>0</v>
      </c>
      <c r="X341" s="104"/>
      <c r="Y341" s="104"/>
      <c r="Z341" s="112">
        <f t="shared" si="10"/>
        <v>0</v>
      </c>
      <c r="AA341" s="104"/>
    </row>
    <row r="342" spans="1:27" x14ac:dyDescent="0.2">
      <c r="A342">
        <v>337</v>
      </c>
      <c r="B342" s="6" t="s">
        <v>682</v>
      </c>
      <c r="C342" s="18">
        <v>3761</v>
      </c>
      <c r="D342" s="19" t="s">
        <v>338</v>
      </c>
      <c r="E342" s="27">
        <f>SUMIF($O$9:$O$690,C342,$N$9:$N$690)</f>
        <v>0</v>
      </c>
      <c r="F342" s="25"/>
      <c r="G342"/>
      <c r="N342" s="112">
        <f t="shared" si="11"/>
        <v>0</v>
      </c>
      <c r="O342" s="114" t="s">
        <v>1518</v>
      </c>
      <c r="P342" s="107">
        <f>+[1]Adm!C344</f>
        <v>0</v>
      </c>
      <c r="Q342" s="107">
        <f>+[1]PresMpal!C344</f>
        <v>0</v>
      </c>
      <c r="R342" s="107">
        <f>+'[1]Pro civil'!C344</f>
        <v>0</v>
      </c>
      <c r="S342" s="107">
        <f>+'[1]C social'!C344</f>
        <v>0</v>
      </c>
      <c r="T342" s="107">
        <f>+[1]Trasp!C344</f>
        <v>0</v>
      </c>
      <c r="U342" s="107">
        <f>+'[1]Agua P'!C344</f>
        <v>0</v>
      </c>
      <c r="W342" s="107">
        <f>+'[1]Gastos R33'!C345</f>
        <v>0</v>
      </c>
      <c r="Z342" s="107">
        <f t="shared" si="10"/>
        <v>0</v>
      </c>
    </row>
    <row r="343" spans="1:27" x14ac:dyDescent="0.2">
      <c r="A343">
        <v>338</v>
      </c>
      <c r="B343" s="6">
        <v>2</v>
      </c>
      <c r="C343" s="16">
        <v>3770</v>
      </c>
      <c r="D343" s="17" t="s">
        <v>339</v>
      </c>
      <c r="E343" s="24">
        <f>+E344</f>
        <v>0</v>
      </c>
      <c r="F343" s="25"/>
      <c r="G343"/>
      <c r="N343" s="112">
        <f t="shared" si="11"/>
        <v>0</v>
      </c>
      <c r="O343" s="114" t="s">
        <v>1519</v>
      </c>
      <c r="P343" s="112">
        <f>+[1]Adm!C345</f>
        <v>0</v>
      </c>
      <c r="Q343" s="112">
        <f>+[1]PresMpal!C345</f>
        <v>0</v>
      </c>
      <c r="R343" s="112">
        <f>+'[1]Pro civil'!C345</f>
        <v>0</v>
      </c>
      <c r="S343" s="112">
        <f>+'[1]C social'!C345</f>
        <v>0</v>
      </c>
      <c r="T343" s="112">
        <f>+[1]Trasp!C345</f>
        <v>0</v>
      </c>
      <c r="U343" s="112">
        <f>+'[1]Agua P'!C345</f>
        <v>0</v>
      </c>
      <c r="V343"/>
      <c r="W343" s="112">
        <f>+'[1]Gastos R33'!C346</f>
        <v>0</v>
      </c>
      <c r="X343" s="104"/>
      <c r="Y343" s="104"/>
      <c r="Z343" s="112">
        <f t="shared" si="10"/>
        <v>0</v>
      </c>
      <c r="AA343" s="104"/>
    </row>
    <row r="344" spans="1:27" x14ac:dyDescent="0.2">
      <c r="A344">
        <v>339</v>
      </c>
      <c r="B344" s="6" t="s">
        <v>682</v>
      </c>
      <c r="C344" s="18">
        <v>3771</v>
      </c>
      <c r="D344" s="19" t="s">
        <v>340</v>
      </c>
      <c r="E344" s="27">
        <f>SUMIF($O$9:$O$690,C344,$N$9:$N$690)</f>
        <v>0</v>
      </c>
      <c r="F344" s="25"/>
      <c r="G344"/>
      <c r="N344" s="112">
        <f t="shared" si="11"/>
        <v>0</v>
      </c>
      <c r="O344" s="114" t="s">
        <v>1520</v>
      </c>
      <c r="P344" s="107">
        <f>+[1]Adm!C346</f>
        <v>0</v>
      </c>
      <c r="Q344" s="107">
        <f>+[1]PresMpal!C346</f>
        <v>0</v>
      </c>
      <c r="R344" s="107">
        <f>+'[1]Pro civil'!C346</f>
        <v>0</v>
      </c>
      <c r="S344" s="107">
        <f>+'[1]C social'!C346</f>
        <v>0</v>
      </c>
      <c r="T344" s="107">
        <f>+[1]Trasp!C346</f>
        <v>0</v>
      </c>
      <c r="U344" s="107">
        <f>+'[1]Agua P'!C346</f>
        <v>0</v>
      </c>
      <c r="W344" s="107">
        <f>+'[1]Gastos R33'!C347</f>
        <v>0</v>
      </c>
      <c r="Z344" s="107">
        <f t="shared" si="10"/>
        <v>0</v>
      </c>
    </row>
    <row r="345" spans="1:27" x14ac:dyDescent="0.2">
      <c r="A345">
        <v>340</v>
      </c>
      <c r="B345" s="6">
        <v>2</v>
      </c>
      <c r="C345" s="16">
        <v>3780</v>
      </c>
      <c r="D345" s="17" t="s">
        <v>341</v>
      </c>
      <c r="E345" s="24">
        <f>+E346</f>
        <v>0</v>
      </c>
      <c r="F345" s="25"/>
      <c r="G345"/>
      <c r="N345" s="112">
        <f t="shared" si="11"/>
        <v>0</v>
      </c>
      <c r="O345" s="114">
        <v>3921</v>
      </c>
      <c r="P345" s="112">
        <f>+[1]Adm!C347</f>
        <v>0</v>
      </c>
      <c r="Q345" s="112">
        <f>+[1]PresMpal!C347</f>
        <v>0</v>
      </c>
      <c r="R345" s="112">
        <f>+'[1]Pro civil'!C347</f>
        <v>0</v>
      </c>
      <c r="S345" s="112">
        <f>+'[1]C social'!C347</f>
        <v>0</v>
      </c>
      <c r="T345" s="112">
        <f>+[1]Trasp!C347</f>
        <v>0</v>
      </c>
      <c r="U345" s="112">
        <f>+'[1]Agua P'!C347</f>
        <v>0</v>
      </c>
      <c r="V345"/>
      <c r="W345" s="112">
        <f>+'[1]Gastos R33'!C348</f>
        <v>0</v>
      </c>
      <c r="X345" s="104"/>
      <c r="Y345" s="104"/>
      <c r="Z345" s="112">
        <f t="shared" si="10"/>
        <v>0</v>
      </c>
      <c r="AA345" s="104"/>
    </row>
    <row r="346" spans="1:27" x14ac:dyDescent="0.2">
      <c r="A346">
        <v>341</v>
      </c>
      <c r="B346" s="6" t="s">
        <v>682</v>
      </c>
      <c r="C346" s="18">
        <v>3781</v>
      </c>
      <c r="D346" s="19" t="s">
        <v>342</v>
      </c>
      <c r="E346" s="27">
        <f>SUMIF($O$9:$O$690,C346,$N$9:$N$690)</f>
        <v>0</v>
      </c>
      <c r="F346" s="25"/>
      <c r="G346"/>
      <c r="N346" s="112">
        <f t="shared" si="11"/>
        <v>0</v>
      </c>
      <c r="O346" s="114" t="s">
        <v>1521</v>
      </c>
      <c r="P346" s="107">
        <f>+[1]Adm!C348</f>
        <v>0</v>
      </c>
      <c r="Q346" s="107">
        <f>+[1]PresMpal!C348</f>
        <v>0</v>
      </c>
      <c r="R346" s="107">
        <f>+'[1]Pro civil'!C348</f>
        <v>0</v>
      </c>
      <c r="S346" s="107">
        <f>+'[1]C social'!C348</f>
        <v>0</v>
      </c>
      <c r="T346" s="107">
        <f>+[1]Trasp!C348</f>
        <v>0</v>
      </c>
      <c r="U346" s="107">
        <f>+'[1]Agua P'!C348</f>
        <v>0</v>
      </c>
      <c r="W346" s="107">
        <f>+'[1]Gastos R33'!C349</f>
        <v>0</v>
      </c>
      <c r="Z346" s="107">
        <f t="shared" si="10"/>
        <v>0</v>
      </c>
    </row>
    <row r="347" spans="1:27" x14ac:dyDescent="0.2">
      <c r="A347">
        <v>342</v>
      </c>
      <c r="B347" s="6">
        <v>2</v>
      </c>
      <c r="C347" s="16">
        <v>3790</v>
      </c>
      <c r="D347" s="17" t="s">
        <v>343</v>
      </c>
      <c r="E347" s="24">
        <f>+E348</f>
        <v>0</v>
      </c>
      <c r="F347" s="25"/>
      <c r="G347"/>
      <c r="N347" s="112">
        <f t="shared" si="11"/>
        <v>0</v>
      </c>
      <c r="O347" s="114" t="s">
        <v>1522</v>
      </c>
      <c r="P347" s="112">
        <f>+[1]Adm!C349</f>
        <v>0</v>
      </c>
      <c r="Q347" s="112">
        <f>+[1]PresMpal!C349</f>
        <v>0</v>
      </c>
      <c r="R347" s="112">
        <f>+'[1]Pro civil'!C349</f>
        <v>0</v>
      </c>
      <c r="S347" s="112">
        <f>+'[1]C social'!C349</f>
        <v>0</v>
      </c>
      <c r="T347" s="112">
        <f>+[1]Trasp!C349</f>
        <v>0</v>
      </c>
      <c r="U347" s="112">
        <f>+'[1]Agua P'!C349</f>
        <v>0</v>
      </c>
      <c r="V347"/>
      <c r="W347" s="112">
        <f>+'[1]Gastos R33'!C350</f>
        <v>0</v>
      </c>
      <c r="X347" s="104"/>
      <c r="Y347" s="104"/>
      <c r="Z347" s="112">
        <f t="shared" si="10"/>
        <v>0</v>
      </c>
      <c r="AA347" s="104"/>
    </row>
    <row r="348" spans="1:27" x14ac:dyDescent="0.2">
      <c r="A348">
        <v>343</v>
      </c>
      <c r="B348" s="6" t="s">
        <v>682</v>
      </c>
      <c r="C348" s="18">
        <v>3791</v>
      </c>
      <c r="D348" s="19" t="s">
        <v>344</v>
      </c>
      <c r="E348" s="27">
        <f>SUMIF($O$9:$O$690,C348,$N$9:$N$690)</f>
        <v>0</v>
      </c>
      <c r="F348" s="25"/>
      <c r="G348"/>
      <c r="N348" s="112">
        <f t="shared" si="11"/>
        <v>20000</v>
      </c>
      <c r="O348" s="114" t="s">
        <v>1523</v>
      </c>
      <c r="P348" s="107">
        <f>+[1]Adm!C350</f>
        <v>20000</v>
      </c>
      <c r="Q348" s="107">
        <f>+[1]PresMpal!C350</f>
        <v>0</v>
      </c>
      <c r="R348" s="107">
        <f>+'[1]Pro civil'!C350</f>
        <v>0</v>
      </c>
      <c r="S348" s="107">
        <f>+'[1]C social'!C350</f>
        <v>0</v>
      </c>
      <c r="T348" s="107">
        <f>+[1]Trasp!C350</f>
        <v>0</v>
      </c>
      <c r="U348" s="107">
        <f>+'[1]Agua P'!C350</f>
        <v>0</v>
      </c>
      <c r="W348" s="107">
        <f>+'[1]Gastos R33'!C351</f>
        <v>0</v>
      </c>
      <c r="Z348" s="107">
        <f t="shared" si="10"/>
        <v>20000</v>
      </c>
    </row>
    <row r="349" spans="1:27" x14ac:dyDescent="0.2">
      <c r="A349">
        <v>344</v>
      </c>
      <c r="B349" s="6">
        <v>3</v>
      </c>
      <c r="C349" s="14">
        <v>3800</v>
      </c>
      <c r="D349" s="15" t="s">
        <v>345</v>
      </c>
      <c r="E349" s="26">
        <f>+E350+E352+E354+E356+E360</f>
        <v>100000</v>
      </c>
      <c r="F349" s="25"/>
      <c r="G349"/>
      <c r="N349" s="112">
        <f t="shared" si="11"/>
        <v>0</v>
      </c>
      <c r="O349" s="114" t="s">
        <v>1524</v>
      </c>
      <c r="P349" s="112">
        <f>+[1]Adm!C351</f>
        <v>0</v>
      </c>
      <c r="Q349" s="112">
        <f>+[1]PresMpal!C351</f>
        <v>0</v>
      </c>
      <c r="R349" s="112">
        <f>+'[1]Pro civil'!C351</f>
        <v>0</v>
      </c>
      <c r="S349" s="112">
        <f>+'[1]C social'!C351</f>
        <v>0</v>
      </c>
      <c r="T349" s="112">
        <f>+[1]Trasp!C351</f>
        <v>0</v>
      </c>
      <c r="U349" s="112">
        <f>+'[1]Agua P'!C351</f>
        <v>0</v>
      </c>
      <c r="V349"/>
      <c r="W349" s="112">
        <f>+'[1]Gastos R33'!C352</f>
        <v>0</v>
      </c>
      <c r="X349" s="104"/>
      <c r="Y349" s="104"/>
      <c r="Z349" s="112">
        <f t="shared" si="10"/>
        <v>0</v>
      </c>
      <c r="AA349" s="104"/>
    </row>
    <row r="350" spans="1:27" x14ac:dyDescent="0.2">
      <c r="A350">
        <v>345</v>
      </c>
      <c r="B350" s="6">
        <v>2</v>
      </c>
      <c r="C350" s="16">
        <v>3810</v>
      </c>
      <c r="D350" s="17" t="s">
        <v>346</v>
      </c>
      <c r="E350" s="24">
        <f>+E351</f>
        <v>100000</v>
      </c>
      <c r="F350" s="25"/>
      <c r="G350"/>
      <c r="N350" s="112">
        <f t="shared" si="11"/>
        <v>50000</v>
      </c>
      <c r="O350" s="114" t="s">
        <v>1525</v>
      </c>
      <c r="P350" s="112">
        <f>+[1]Adm!C352</f>
        <v>50000</v>
      </c>
      <c r="Q350" s="112">
        <f>+[1]PresMpal!C352</f>
        <v>0</v>
      </c>
      <c r="R350" s="112">
        <f>+'[1]Pro civil'!C352</f>
        <v>0</v>
      </c>
      <c r="S350" s="112">
        <f>+'[1]C social'!C352</f>
        <v>0</v>
      </c>
      <c r="T350" s="112">
        <f>+[1]Trasp!C352</f>
        <v>0</v>
      </c>
      <c r="U350" s="112">
        <f>+'[1]Agua P'!C352</f>
        <v>0</v>
      </c>
      <c r="V350"/>
      <c r="W350" s="112">
        <f>+'[1]Gastos R33'!C353</f>
        <v>0</v>
      </c>
      <c r="X350" s="104"/>
      <c r="Y350" s="104"/>
      <c r="Z350" s="112">
        <f t="shared" si="10"/>
        <v>50000</v>
      </c>
      <c r="AA350" s="104"/>
    </row>
    <row r="351" spans="1:27" x14ac:dyDescent="0.2">
      <c r="A351">
        <v>346</v>
      </c>
      <c r="B351" s="6" t="s">
        <v>682</v>
      </c>
      <c r="C351" s="18">
        <v>3811</v>
      </c>
      <c r="D351" s="19" t="s">
        <v>347</v>
      </c>
      <c r="E351" s="27">
        <f>SUMIF($O$9:$O$690,C351,$N$9:$N$690)</f>
        <v>100000</v>
      </c>
      <c r="F351" s="25"/>
      <c r="G351"/>
      <c r="N351" s="112">
        <f t="shared" si="11"/>
        <v>0</v>
      </c>
      <c r="O351" s="114" t="s">
        <v>1526</v>
      </c>
      <c r="P351" s="107">
        <f>+[1]Adm!C353</f>
        <v>0</v>
      </c>
      <c r="Q351" s="107">
        <f>+[1]PresMpal!C353</f>
        <v>0</v>
      </c>
      <c r="R351" s="107">
        <f>+'[1]Pro civil'!C353</f>
        <v>0</v>
      </c>
      <c r="S351" s="107">
        <f>+'[1]C social'!C353</f>
        <v>0</v>
      </c>
      <c r="T351" s="107">
        <f>+[1]Trasp!C353</f>
        <v>0</v>
      </c>
      <c r="U351" s="107">
        <f>+'[1]Agua P'!C353</f>
        <v>0</v>
      </c>
      <c r="W351" s="107">
        <f>+'[1]Gastos R33'!C354</f>
        <v>0</v>
      </c>
      <c r="Z351" s="107">
        <f t="shared" si="10"/>
        <v>0</v>
      </c>
    </row>
    <row r="352" spans="1:27" x14ac:dyDescent="0.2">
      <c r="A352">
        <v>347</v>
      </c>
      <c r="B352" s="6">
        <v>2</v>
      </c>
      <c r="C352" s="16">
        <v>3820</v>
      </c>
      <c r="D352" s="17" t="s">
        <v>348</v>
      </c>
      <c r="E352" s="24">
        <f>+E353</f>
        <v>0</v>
      </c>
      <c r="F352" s="25"/>
      <c r="G352"/>
      <c r="N352" s="112">
        <f t="shared" si="11"/>
        <v>0</v>
      </c>
      <c r="O352" s="114" t="s">
        <v>1527</v>
      </c>
      <c r="P352" s="112">
        <f>+[1]Adm!C354</f>
        <v>0</v>
      </c>
      <c r="Q352" s="112">
        <f>+[1]PresMpal!C354</f>
        <v>0</v>
      </c>
      <c r="R352" s="112">
        <f>+'[1]Pro civil'!C354</f>
        <v>0</v>
      </c>
      <c r="S352" s="112">
        <f>+'[1]C social'!C354</f>
        <v>0</v>
      </c>
      <c r="T352" s="112">
        <f>+[1]Trasp!C354</f>
        <v>0</v>
      </c>
      <c r="U352" s="112">
        <f>+'[1]Agua P'!C354</f>
        <v>0</v>
      </c>
      <c r="V352"/>
      <c r="W352" s="112">
        <f>+'[1]Gastos R33'!C355</f>
        <v>0</v>
      </c>
      <c r="X352" s="104"/>
      <c r="Y352" s="104"/>
      <c r="Z352" s="112">
        <f t="shared" si="10"/>
        <v>0</v>
      </c>
      <c r="AA352" s="104"/>
    </row>
    <row r="353" spans="1:27" x14ac:dyDescent="0.2">
      <c r="A353">
        <v>348</v>
      </c>
      <c r="B353" s="6" t="s">
        <v>682</v>
      </c>
      <c r="C353" s="18">
        <v>3821</v>
      </c>
      <c r="D353" s="19" t="s">
        <v>349</v>
      </c>
      <c r="E353" s="27">
        <f>SUMIF($O$9:$O$690,C353,$N$9:$N$690)</f>
        <v>0</v>
      </c>
      <c r="F353" s="25"/>
      <c r="G353"/>
      <c r="N353" s="112">
        <f t="shared" si="11"/>
        <v>0</v>
      </c>
      <c r="O353" s="114" t="s">
        <v>1528</v>
      </c>
      <c r="P353" s="107">
        <f>+[1]Adm!C355</f>
        <v>0</v>
      </c>
      <c r="Q353" s="107">
        <f>+[1]PresMpal!C355</f>
        <v>0</v>
      </c>
      <c r="R353" s="107">
        <f>+'[1]Pro civil'!C355</f>
        <v>0</v>
      </c>
      <c r="S353" s="107">
        <f>+'[1]C social'!C355</f>
        <v>0</v>
      </c>
      <c r="T353" s="107">
        <f>+[1]Trasp!C355</f>
        <v>0</v>
      </c>
      <c r="U353" s="107">
        <f>+'[1]Agua P'!C355</f>
        <v>0</v>
      </c>
      <c r="W353" s="107">
        <f>+'[1]Gastos R33'!C356</f>
        <v>0</v>
      </c>
      <c r="Z353" s="107">
        <f t="shared" si="10"/>
        <v>0</v>
      </c>
    </row>
    <row r="354" spans="1:27" x14ac:dyDescent="0.2">
      <c r="A354">
        <v>349</v>
      </c>
      <c r="B354" s="6">
        <v>2</v>
      </c>
      <c r="C354" s="16">
        <v>3830</v>
      </c>
      <c r="D354" s="17" t="s">
        <v>350</v>
      </c>
      <c r="E354" s="24">
        <f>+E355</f>
        <v>0</v>
      </c>
      <c r="F354" s="25"/>
      <c r="G354"/>
      <c r="N354" s="112">
        <f t="shared" si="11"/>
        <v>0</v>
      </c>
      <c r="O354" s="114" t="s">
        <v>1529</v>
      </c>
      <c r="P354" s="112">
        <f>+[1]Adm!C356</f>
        <v>0</v>
      </c>
      <c r="Q354" s="112">
        <f>+[1]PresMpal!C356</f>
        <v>0</v>
      </c>
      <c r="R354" s="112">
        <f>+'[1]Pro civil'!C356</f>
        <v>0</v>
      </c>
      <c r="S354" s="112">
        <f>+'[1]C social'!C356</f>
        <v>0</v>
      </c>
      <c r="T354" s="112">
        <f>+[1]Trasp!C356</f>
        <v>0</v>
      </c>
      <c r="U354" s="112">
        <f>+'[1]Agua P'!C356</f>
        <v>0</v>
      </c>
      <c r="V354"/>
      <c r="W354" s="112">
        <f>+'[1]Gastos R33'!C357</f>
        <v>0</v>
      </c>
      <c r="X354" s="104"/>
      <c r="Y354" s="104"/>
      <c r="Z354" s="112">
        <f t="shared" si="10"/>
        <v>0</v>
      </c>
      <c r="AA354" s="104"/>
    </row>
    <row r="355" spans="1:27" x14ac:dyDescent="0.2">
      <c r="A355">
        <v>350</v>
      </c>
      <c r="B355" s="6" t="s">
        <v>682</v>
      </c>
      <c r="C355" s="18">
        <v>3831</v>
      </c>
      <c r="D355" s="19" t="s">
        <v>351</v>
      </c>
      <c r="E355" s="27">
        <f>SUMIF($O$9:$O$690,C355,$N$9:$N$690)</f>
        <v>0</v>
      </c>
      <c r="F355" s="25"/>
      <c r="G355"/>
      <c r="N355" s="112">
        <f t="shared" si="11"/>
        <v>0</v>
      </c>
      <c r="O355" s="114" t="s">
        <v>1530</v>
      </c>
      <c r="P355" s="107">
        <f>+[1]Adm!C357</f>
        <v>0</v>
      </c>
      <c r="Q355" s="107">
        <f>+[1]PresMpal!C357</f>
        <v>0</v>
      </c>
      <c r="R355" s="107">
        <f>+'[1]Pro civil'!C357</f>
        <v>0</v>
      </c>
      <c r="S355" s="107">
        <f>+'[1]C social'!C357</f>
        <v>0</v>
      </c>
      <c r="T355" s="107">
        <f>+[1]Trasp!C357</f>
        <v>0</v>
      </c>
      <c r="U355" s="107">
        <f>+'[1]Agua P'!C357</f>
        <v>0</v>
      </c>
      <c r="W355" s="107">
        <f>+'[1]Gastos R33'!C358</f>
        <v>0</v>
      </c>
      <c r="Z355" s="107">
        <f t="shared" si="10"/>
        <v>0</v>
      </c>
    </row>
    <row r="356" spans="1:27" x14ac:dyDescent="0.2">
      <c r="A356">
        <v>351</v>
      </c>
      <c r="B356" s="6">
        <v>2</v>
      </c>
      <c r="C356" s="16">
        <v>3840</v>
      </c>
      <c r="D356" s="17" t="s">
        <v>352</v>
      </c>
      <c r="E356" s="24">
        <f>+E357+E358+E359</f>
        <v>0</v>
      </c>
      <c r="F356" s="25"/>
      <c r="G356"/>
      <c r="N356" s="112">
        <f t="shared" si="11"/>
        <v>0</v>
      </c>
      <c r="O356" s="114" t="s">
        <v>1531</v>
      </c>
      <c r="P356" s="112">
        <f>+[1]Adm!C358</f>
        <v>0</v>
      </c>
      <c r="Q356" s="112">
        <f>+[1]PresMpal!C358</f>
        <v>0</v>
      </c>
      <c r="R356" s="112">
        <f>+'[1]Pro civil'!C358</f>
        <v>0</v>
      </c>
      <c r="S356" s="112">
        <f>+'[1]C social'!C358</f>
        <v>0</v>
      </c>
      <c r="T356" s="112">
        <f>+[1]Trasp!C358</f>
        <v>0</v>
      </c>
      <c r="U356" s="112">
        <f>+'[1]Agua P'!C358</f>
        <v>0</v>
      </c>
      <c r="V356"/>
      <c r="W356" s="112">
        <f>+'[1]Gastos R33'!C359</f>
        <v>0</v>
      </c>
      <c r="X356" s="104"/>
      <c r="Y356" s="104"/>
      <c r="Z356" s="112">
        <f t="shared" si="10"/>
        <v>0</v>
      </c>
      <c r="AA356" s="104"/>
    </row>
    <row r="357" spans="1:27" x14ac:dyDescent="0.2">
      <c r="A357">
        <v>352</v>
      </c>
      <c r="B357" s="6" t="s">
        <v>682</v>
      </c>
      <c r="C357" s="18">
        <v>3841</v>
      </c>
      <c r="D357" s="19" t="s">
        <v>353</v>
      </c>
      <c r="E357" s="27">
        <f>SUMIF($O$9:$O$690,C357,$N$9:$N$690)</f>
        <v>0</v>
      </c>
      <c r="F357" s="25"/>
      <c r="G357"/>
      <c r="N357" s="112">
        <f t="shared" si="11"/>
        <v>0</v>
      </c>
      <c r="O357" s="114" t="s">
        <v>1532</v>
      </c>
      <c r="P357" s="107">
        <f>+[1]Adm!C359</f>
        <v>0</v>
      </c>
      <c r="Q357" s="107">
        <f>+[1]PresMpal!C359</f>
        <v>0</v>
      </c>
      <c r="R357" s="107">
        <f>+'[1]Pro civil'!C359</f>
        <v>0</v>
      </c>
      <c r="S357" s="107">
        <f>+'[1]C social'!C359</f>
        <v>0</v>
      </c>
      <c r="T357" s="107">
        <f>+[1]Trasp!C359</f>
        <v>0</v>
      </c>
      <c r="U357" s="107">
        <f>+'[1]Agua P'!C359</f>
        <v>0</v>
      </c>
      <c r="W357" s="107">
        <f>+'[1]Gastos R33'!C360</f>
        <v>0</v>
      </c>
      <c r="Z357" s="107">
        <f t="shared" si="10"/>
        <v>0</v>
      </c>
    </row>
    <row r="358" spans="1:27" x14ac:dyDescent="0.2">
      <c r="A358">
        <v>353</v>
      </c>
      <c r="B358" s="6">
        <v>1</v>
      </c>
      <c r="C358" s="18">
        <v>3842</v>
      </c>
      <c r="D358" s="19" t="s">
        <v>354</v>
      </c>
      <c r="E358" s="27">
        <f>SUMIF($O$9:$O$690,C358,$N$9:$N$690)</f>
        <v>0</v>
      </c>
      <c r="F358" s="25"/>
      <c r="G358"/>
      <c r="N358" s="112">
        <f t="shared" si="11"/>
        <v>0</v>
      </c>
      <c r="O358" s="115" t="s">
        <v>1533</v>
      </c>
      <c r="P358" s="107">
        <f>+[1]Adm!C360</f>
        <v>0</v>
      </c>
      <c r="Q358" s="107">
        <f>+[1]PresMpal!C360</f>
        <v>0</v>
      </c>
      <c r="R358" s="107">
        <f>+'[1]Pro civil'!C360</f>
        <v>0</v>
      </c>
      <c r="S358" s="107">
        <f>+'[1]C social'!C360</f>
        <v>0</v>
      </c>
      <c r="T358" s="107">
        <f>+[1]Trasp!C360</f>
        <v>0</v>
      </c>
      <c r="U358" s="107">
        <f>+'[1]Agua P'!C360</f>
        <v>0</v>
      </c>
      <c r="W358" s="107">
        <f>+'[1]Gastos R33'!C361</f>
        <v>0</v>
      </c>
      <c r="Z358" s="107">
        <f t="shared" si="10"/>
        <v>0</v>
      </c>
    </row>
    <row r="359" spans="1:27" x14ac:dyDescent="0.2">
      <c r="A359">
        <v>354</v>
      </c>
      <c r="B359" s="6">
        <v>1</v>
      </c>
      <c r="C359" s="18">
        <v>3843</v>
      </c>
      <c r="D359" s="19" t="s">
        <v>355</v>
      </c>
      <c r="E359" s="27">
        <f>SUMIF($O$9:$O$690,C359,$N$9:$N$690)</f>
        <v>0</v>
      </c>
      <c r="F359" s="25"/>
      <c r="G359"/>
      <c r="N359" s="112">
        <f t="shared" si="11"/>
        <v>0</v>
      </c>
      <c r="O359" s="113" t="s">
        <v>1534</v>
      </c>
      <c r="P359" s="107">
        <f>+[1]Adm!C361</f>
        <v>0</v>
      </c>
      <c r="Q359" s="107">
        <f>+[1]PresMpal!C361</f>
        <v>0</v>
      </c>
      <c r="R359" s="107">
        <f>+'[1]Pro civil'!C361</f>
        <v>0</v>
      </c>
      <c r="S359" s="107">
        <f>+'[1]C social'!C361</f>
        <v>0</v>
      </c>
      <c r="T359" s="107">
        <f>+[1]Trasp!C361</f>
        <v>0</v>
      </c>
      <c r="U359" s="107">
        <f>+'[1]Agua P'!C361</f>
        <v>0</v>
      </c>
      <c r="W359" s="107">
        <f>+'[1]Gastos R33'!C362</f>
        <v>0</v>
      </c>
      <c r="Y359" s="107">
        <f>+[1]Ayudas!C27</f>
        <v>0</v>
      </c>
      <c r="Z359" s="107">
        <f t="shared" si="10"/>
        <v>0</v>
      </c>
    </row>
    <row r="360" spans="1:27" x14ac:dyDescent="0.2">
      <c r="A360">
        <v>355</v>
      </c>
      <c r="B360" s="6">
        <v>2</v>
      </c>
      <c r="C360" s="16">
        <v>3850</v>
      </c>
      <c r="D360" s="17" t="s">
        <v>356</v>
      </c>
      <c r="E360" s="24">
        <f>+E361+E362</f>
        <v>0</v>
      </c>
      <c r="F360" s="25"/>
      <c r="G360"/>
      <c r="N360" s="112">
        <f t="shared" si="11"/>
        <v>0</v>
      </c>
      <c r="O360" s="114" t="s">
        <v>1535</v>
      </c>
      <c r="P360" s="112">
        <f>+[1]Adm!C362</f>
        <v>0</v>
      </c>
      <c r="Q360" s="112">
        <f>+[1]PresMpal!C362</f>
        <v>0</v>
      </c>
      <c r="R360" s="112">
        <f>+'[1]Pro civil'!C362</f>
        <v>0</v>
      </c>
      <c r="S360" s="112">
        <f>+'[1]C social'!C362</f>
        <v>0</v>
      </c>
      <c r="T360" s="112">
        <f>+[1]Trasp!C362</f>
        <v>0</v>
      </c>
      <c r="U360" s="112">
        <f>+'[1]Agua P'!C362</f>
        <v>0</v>
      </c>
      <c r="V360"/>
      <c r="W360" s="112">
        <f>+'[1]Gastos R33'!C363</f>
        <v>0</v>
      </c>
      <c r="X360" s="104"/>
      <c r="Y360" s="107">
        <f>+[1]Ayudas!C28</f>
        <v>0</v>
      </c>
      <c r="Z360" s="112">
        <f t="shared" ref="Z360:Z423" si="12">+P360-Q360-R360-S360-T360-U360</f>
        <v>0</v>
      </c>
      <c r="AA360" s="104"/>
    </row>
    <row r="361" spans="1:27" x14ac:dyDescent="0.2">
      <c r="A361">
        <v>356</v>
      </c>
      <c r="B361" s="6" t="s">
        <v>682</v>
      </c>
      <c r="C361" s="18">
        <v>3851</v>
      </c>
      <c r="D361" s="19" t="s">
        <v>357</v>
      </c>
      <c r="E361" s="27">
        <f>SUMIF($O$9:$O$690,C361,$N$9:$N$690)</f>
        <v>0</v>
      </c>
      <c r="F361" s="25"/>
      <c r="G361"/>
      <c r="N361" s="112">
        <f>SUM(P361:Y361)</f>
        <v>0</v>
      </c>
      <c r="O361" s="114" t="s">
        <v>1536</v>
      </c>
      <c r="P361" s="107">
        <f>+[1]Adm!C363</f>
        <v>0</v>
      </c>
      <c r="Q361" s="107">
        <f>+[1]PresMpal!C363</f>
        <v>0</v>
      </c>
      <c r="R361" s="107">
        <f>+'[1]Pro civil'!C363</f>
        <v>0</v>
      </c>
      <c r="S361" s="107">
        <f>+'[1]C social'!C363</f>
        <v>0</v>
      </c>
      <c r="T361" s="107">
        <f>+[1]Trasp!C363</f>
        <v>0</v>
      </c>
      <c r="U361" s="107">
        <f>+'[1]Agua P'!C363</f>
        <v>0</v>
      </c>
      <c r="W361" s="107">
        <f>+'[1]Gastos R33'!C364</f>
        <v>0</v>
      </c>
      <c r="Y361" s="107">
        <f>+[1]Ayudas!C29</f>
        <v>0</v>
      </c>
      <c r="Z361" s="107">
        <f t="shared" si="12"/>
        <v>0</v>
      </c>
    </row>
    <row r="362" spans="1:27" x14ac:dyDescent="0.2">
      <c r="A362">
        <v>357</v>
      </c>
      <c r="B362" s="6">
        <v>1</v>
      </c>
      <c r="C362" s="18">
        <v>3852</v>
      </c>
      <c r="D362" s="19" t="s">
        <v>358</v>
      </c>
      <c r="E362" s="27">
        <f>SUMIF($O$9:$O$690,C362,$N$9:$N$690)</f>
        <v>0</v>
      </c>
      <c r="F362" s="25"/>
      <c r="G362"/>
      <c r="N362" s="112">
        <f t="shared" ref="N362:N425" si="13">SUM(P362:Y362)</f>
        <v>0</v>
      </c>
      <c r="O362" s="114" t="s">
        <v>1537</v>
      </c>
      <c r="P362" s="107">
        <f>+[1]Adm!C364</f>
        <v>0</v>
      </c>
      <c r="Q362" s="107">
        <f>+[1]PresMpal!C364</f>
        <v>0</v>
      </c>
      <c r="R362" s="107">
        <f>+'[1]Pro civil'!C364</f>
        <v>0</v>
      </c>
      <c r="S362" s="107">
        <f>+'[1]C social'!C364</f>
        <v>0</v>
      </c>
      <c r="T362" s="107">
        <f>+[1]Trasp!C364</f>
        <v>0</v>
      </c>
      <c r="U362" s="107">
        <f>+'[1]Agua P'!C364</f>
        <v>0</v>
      </c>
      <c r="W362" s="107">
        <f>+'[1]Gastos R33'!C365</f>
        <v>0</v>
      </c>
      <c r="Y362" s="107">
        <f>+[1]Ayudas!C30</f>
        <v>0</v>
      </c>
      <c r="Z362" s="107">
        <f t="shared" si="12"/>
        <v>0</v>
      </c>
    </row>
    <row r="363" spans="1:27" x14ac:dyDescent="0.2">
      <c r="A363">
        <v>358</v>
      </c>
      <c r="B363" s="6">
        <v>3</v>
      </c>
      <c r="C363" s="14">
        <v>3900</v>
      </c>
      <c r="D363" s="15" t="s">
        <v>359</v>
      </c>
      <c r="E363" s="26">
        <f>+E364++E366+E369+E371+E373+E375+E377+E379+E383</f>
        <v>70000</v>
      </c>
      <c r="F363" s="25"/>
      <c r="G363"/>
      <c r="N363" s="112">
        <f t="shared" si="13"/>
        <v>0</v>
      </c>
      <c r="O363" s="114" t="s">
        <v>1538</v>
      </c>
      <c r="P363" s="112">
        <f>+[1]Adm!C365</f>
        <v>0</v>
      </c>
      <c r="Q363" s="112">
        <f>+[1]PresMpal!C365</f>
        <v>0</v>
      </c>
      <c r="R363" s="112">
        <f>+'[1]Pro civil'!C365</f>
        <v>0</v>
      </c>
      <c r="S363" s="112">
        <f>+'[1]C social'!C365</f>
        <v>0</v>
      </c>
      <c r="T363" s="112">
        <f>+[1]Trasp!C365</f>
        <v>0</v>
      </c>
      <c r="U363" s="112">
        <f>+'[1]Agua P'!C365</f>
        <v>0</v>
      </c>
      <c r="V363"/>
      <c r="W363" s="112">
        <f>+'[1]Gastos R33'!C366</f>
        <v>0</v>
      </c>
      <c r="X363" s="104"/>
      <c r="Y363" s="107">
        <f>+[1]Ayudas!C31</f>
        <v>0</v>
      </c>
      <c r="Z363" s="112">
        <f t="shared" si="12"/>
        <v>0</v>
      </c>
      <c r="AA363" s="104"/>
    </row>
    <row r="364" spans="1:27" x14ac:dyDescent="0.2">
      <c r="A364">
        <v>359</v>
      </c>
      <c r="B364" s="6">
        <v>2</v>
      </c>
      <c r="C364" s="16">
        <v>3910</v>
      </c>
      <c r="D364" s="17" t="s">
        <v>360</v>
      </c>
      <c r="E364" s="24">
        <f>+E365</f>
        <v>0</v>
      </c>
      <c r="F364" s="25"/>
      <c r="G364"/>
      <c r="N364" s="112">
        <f t="shared" si="13"/>
        <v>0</v>
      </c>
      <c r="O364" s="114" t="s">
        <v>1539</v>
      </c>
      <c r="P364" s="112">
        <f>+[1]Adm!C366</f>
        <v>0</v>
      </c>
      <c r="Q364" s="112">
        <f>+[1]PresMpal!C366</f>
        <v>0</v>
      </c>
      <c r="R364" s="112">
        <f>+'[1]Pro civil'!C366</f>
        <v>0</v>
      </c>
      <c r="S364" s="112">
        <f>+'[1]C social'!C366</f>
        <v>0</v>
      </c>
      <c r="T364" s="112">
        <f>+[1]Trasp!C366</f>
        <v>0</v>
      </c>
      <c r="U364" s="112">
        <f>+'[1]Agua P'!C366</f>
        <v>0</v>
      </c>
      <c r="V364"/>
      <c r="W364" s="112">
        <f>+'[1]Gastos R33'!C367</f>
        <v>0</v>
      </c>
      <c r="X364" s="104"/>
      <c r="Y364" s="107">
        <f>+[1]Ayudas!C32</f>
        <v>0</v>
      </c>
      <c r="Z364" s="112">
        <f t="shared" si="12"/>
        <v>0</v>
      </c>
      <c r="AA364" s="104"/>
    </row>
    <row r="365" spans="1:27" x14ac:dyDescent="0.2">
      <c r="A365">
        <v>360</v>
      </c>
      <c r="B365" s="6" t="s">
        <v>682</v>
      </c>
      <c r="C365" s="18">
        <v>3911</v>
      </c>
      <c r="D365" s="19" t="s">
        <v>361</v>
      </c>
      <c r="E365" s="27">
        <f>SUMIF($O$9:$O$690,C365,$N$9:$N$690)</f>
        <v>0</v>
      </c>
      <c r="F365" s="25"/>
      <c r="G365"/>
      <c r="H365" s="107">
        <f>+F6+F66+F189+E367</f>
        <v>56137007.130000003</v>
      </c>
      <c r="N365" s="112">
        <f t="shared" si="13"/>
        <v>0</v>
      </c>
      <c r="O365" s="113" t="s">
        <v>1540</v>
      </c>
      <c r="P365" s="107">
        <f>+[1]Adm!C367</f>
        <v>0</v>
      </c>
      <c r="Q365" s="107">
        <f>+[1]PresMpal!C367</f>
        <v>0</v>
      </c>
      <c r="R365" s="107">
        <f>+'[1]Pro civil'!C367</f>
        <v>0</v>
      </c>
      <c r="S365" s="107">
        <f>+'[1]C social'!C367</f>
        <v>0</v>
      </c>
      <c r="T365" s="107">
        <f>+[1]Trasp!C367</f>
        <v>0</v>
      </c>
      <c r="U365" s="107">
        <f>+'[1]Agua P'!C367</f>
        <v>0</v>
      </c>
      <c r="W365" s="107">
        <f>+'[1]Gastos R33'!C368</f>
        <v>0</v>
      </c>
      <c r="Y365" s="107">
        <f>+[1]Ayudas!C33</f>
        <v>0</v>
      </c>
      <c r="Z365" s="107">
        <f t="shared" si="12"/>
        <v>0</v>
      </c>
    </row>
    <row r="366" spans="1:27" x14ac:dyDescent="0.2">
      <c r="A366">
        <v>361</v>
      </c>
      <c r="B366" s="6">
        <v>2</v>
      </c>
      <c r="C366" s="16">
        <v>3920</v>
      </c>
      <c r="D366" s="17" t="s">
        <v>362</v>
      </c>
      <c r="E366" s="24">
        <f>+E367+E368</f>
        <v>20000</v>
      </c>
      <c r="F366" s="25"/>
      <c r="G366"/>
      <c r="N366" s="112">
        <f t="shared" si="13"/>
        <v>0</v>
      </c>
      <c r="O366" s="114" t="s">
        <v>1541</v>
      </c>
      <c r="P366" s="112">
        <f>+[1]Adm!C368</f>
        <v>0</v>
      </c>
      <c r="Q366" s="112">
        <f>+[1]PresMpal!C368</f>
        <v>0</v>
      </c>
      <c r="R366" s="112">
        <f>+'[1]Pro civil'!C368</f>
        <v>0</v>
      </c>
      <c r="S366" s="112">
        <f>+'[1]C social'!C368</f>
        <v>0</v>
      </c>
      <c r="T366" s="112">
        <f>+[1]Trasp!C368</f>
        <v>0</v>
      </c>
      <c r="U366" s="112">
        <f>+'[1]Agua P'!C368</f>
        <v>0</v>
      </c>
      <c r="V366"/>
      <c r="W366" s="112">
        <f>+'[1]Gastos R33'!C369</f>
        <v>0</v>
      </c>
      <c r="X366" s="104"/>
      <c r="Y366" s="107">
        <f>+[1]Ayudas!C34</f>
        <v>0</v>
      </c>
      <c r="Z366" s="112">
        <f t="shared" si="12"/>
        <v>0</v>
      </c>
      <c r="AA366" s="104"/>
    </row>
    <row r="367" spans="1:27" x14ac:dyDescent="0.2">
      <c r="A367">
        <v>362</v>
      </c>
      <c r="B367" s="6" t="s">
        <v>682</v>
      </c>
      <c r="C367" s="18">
        <v>3921</v>
      </c>
      <c r="D367" s="19" t="s">
        <v>363</v>
      </c>
      <c r="E367" s="27">
        <f>SUMIF($O$9:$O$690,C367,$N$9:$N$690)</f>
        <v>0</v>
      </c>
      <c r="F367" s="25"/>
      <c r="G367"/>
      <c r="N367" s="112">
        <f t="shared" si="13"/>
        <v>8200000</v>
      </c>
      <c r="O367" s="114" t="s">
        <v>1542</v>
      </c>
      <c r="P367" s="107">
        <f>+[1]Adm!C369</f>
        <v>0</v>
      </c>
      <c r="Q367" s="107">
        <f>+[1]PresMpal!C369</f>
        <v>0</v>
      </c>
      <c r="R367" s="107">
        <f>+'[1]Pro civil'!C369</f>
        <v>0</v>
      </c>
      <c r="S367" s="107">
        <f>+'[1]C social'!C369</f>
        <v>0</v>
      </c>
      <c r="T367" s="107">
        <f>+[1]Trasp!C369</f>
        <v>0</v>
      </c>
      <c r="U367" s="107">
        <f>+'[1]Agua P'!C369</f>
        <v>0</v>
      </c>
      <c r="W367" s="107">
        <f>+'[1]Gastos R33'!C370</f>
        <v>5700000</v>
      </c>
      <c r="Y367" s="107">
        <f>+[1]Ayudas!C35</f>
        <v>2500000</v>
      </c>
      <c r="Z367" s="107">
        <f t="shared" si="12"/>
        <v>0</v>
      </c>
    </row>
    <row r="368" spans="1:27" x14ac:dyDescent="0.2">
      <c r="A368">
        <v>363</v>
      </c>
      <c r="B368" s="6">
        <v>1</v>
      </c>
      <c r="C368" s="18">
        <v>3925</v>
      </c>
      <c r="D368" s="19" t="s">
        <v>364</v>
      </c>
      <c r="E368" s="27">
        <f>SUMIF($O$9:$O$690,C368,$N$9:$N$690)</f>
        <v>20000</v>
      </c>
      <c r="F368" s="25"/>
      <c r="G368"/>
      <c r="N368" s="112">
        <f t="shared" si="13"/>
        <v>0</v>
      </c>
      <c r="O368" s="114" t="s">
        <v>1543</v>
      </c>
      <c r="P368" s="107">
        <f>+[1]Adm!C370</f>
        <v>0</v>
      </c>
      <c r="Q368" s="107">
        <f>+[1]PresMpal!C370</f>
        <v>0</v>
      </c>
      <c r="R368" s="107">
        <f>+'[1]Pro civil'!C370</f>
        <v>0</v>
      </c>
      <c r="S368" s="107">
        <f>+'[1]C social'!C370</f>
        <v>0</v>
      </c>
      <c r="T368" s="107">
        <f>+[1]Trasp!C370</f>
        <v>0</v>
      </c>
      <c r="U368" s="107">
        <f>+'[1]Agua P'!C370</f>
        <v>0</v>
      </c>
      <c r="W368" s="107">
        <f>+'[1]Gastos R33'!C371</f>
        <v>0</v>
      </c>
      <c r="Y368" s="107">
        <f>+[1]Ayudas!C36</f>
        <v>0</v>
      </c>
      <c r="Z368" s="107">
        <f t="shared" si="12"/>
        <v>0</v>
      </c>
    </row>
    <row r="369" spans="1:27" x14ac:dyDescent="0.2">
      <c r="A369">
        <v>364</v>
      </c>
      <c r="B369" s="6">
        <v>2</v>
      </c>
      <c r="C369" s="16">
        <v>3930</v>
      </c>
      <c r="D369" s="17" t="s">
        <v>365</v>
      </c>
      <c r="E369" s="24">
        <f>+E370</f>
        <v>0</v>
      </c>
      <c r="F369" s="25"/>
      <c r="G369"/>
      <c r="N369" s="112">
        <f t="shared" si="13"/>
        <v>0</v>
      </c>
      <c r="O369" s="114" t="s">
        <v>1544</v>
      </c>
      <c r="P369" s="112">
        <f>+[1]Adm!C371</f>
        <v>0</v>
      </c>
      <c r="Q369" s="112">
        <f>+[1]PresMpal!C371</f>
        <v>0</v>
      </c>
      <c r="R369" s="112">
        <f>+'[1]Pro civil'!C371</f>
        <v>0</v>
      </c>
      <c r="S369" s="112">
        <f>+'[1]C social'!C371</f>
        <v>0</v>
      </c>
      <c r="T369" s="112">
        <f>+[1]Trasp!C371</f>
        <v>0</v>
      </c>
      <c r="U369" s="112">
        <f>+'[1]Agua P'!C371</f>
        <v>0</v>
      </c>
      <c r="V369"/>
      <c r="W369" s="112">
        <f>+'[1]Gastos R33'!C372</f>
        <v>0</v>
      </c>
      <c r="X369" s="104"/>
      <c r="Y369" s="107">
        <f>+[1]Ayudas!C37</f>
        <v>0</v>
      </c>
      <c r="Z369" s="112">
        <f t="shared" si="12"/>
        <v>0</v>
      </c>
      <c r="AA369" s="104"/>
    </row>
    <row r="370" spans="1:27" x14ac:dyDescent="0.2">
      <c r="A370">
        <v>365</v>
      </c>
      <c r="B370" s="6" t="s">
        <v>682</v>
      </c>
      <c r="C370" s="18">
        <v>3931</v>
      </c>
      <c r="D370" s="19" t="s">
        <v>366</v>
      </c>
      <c r="E370" s="27">
        <f>SUMIF($O$9:$O$690,C370,$N$9:$N$690)</f>
        <v>0</v>
      </c>
      <c r="F370" s="25"/>
      <c r="G370"/>
      <c r="N370" s="112">
        <f t="shared" si="13"/>
        <v>0</v>
      </c>
      <c r="O370" s="114" t="s">
        <v>1545</v>
      </c>
      <c r="P370" s="107">
        <f>+[1]Adm!C372</f>
        <v>0</v>
      </c>
      <c r="Q370" s="107">
        <f>+[1]PresMpal!C372</f>
        <v>0</v>
      </c>
      <c r="R370" s="107">
        <f>+'[1]Pro civil'!C372</f>
        <v>0</v>
      </c>
      <c r="S370" s="107">
        <f>+'[1]C social'!C372</f>
        <v>0</v>
      </c>
      <c r="T370" s="107">
        <f>+[1]Trasp!C372</f>
        <v>0</v>
      </c>
      <c r="U370" s="107">
        <f>+'[1]Agua P'!C372</f>
        <v>0</v>
      </c>
      <c r="W370" s="107">
        <f>+'[1]Gastos R33'!C373</f>
        <v>0</v>
      </c>
      <c r="Y370" s="107">
        <f>+[1]Ayudas!C38</f>
        <v>0</v>
      </c>
      <c r="Z370" s="107">
        <f t="shared" si="12"/>
        <v>0</v>
      </c>
    </row>
    <row r="371" spans="1:27" x14ac:dyDescent="0.2">
      <c r="A371">
        <v>366</v>
      </c>
      <c r="B371" s="6">
        <v>2</v>
      </c>
      <c r="C371" s="16">
        <v>3940</v>
      </c>
      <c r="D371" s="17" t="s">
        <v>634</v>
      </c>
      <c r="E371" s="24">
        <f>+E372</f>
        <v>50000</v>
      </c>
      <c r="F371" s="25"/>
      <c r="G371"/>
      <c r="N371" s="112">
        <f t="shared" si="13"/>
        <v>100000</v>
      </c>
      <c r="O371" s="114" t="s">
        <v>1546</v>
      </c>
      <c r="P371" s="112">
        <f>+[1]Adm!C373</f>
        <v>0</v>
      </c>
      <c r="Q371" s="112">
        <f>+[1]PresMpal!C373</f>
        <v>0</v>
      </c>
      <c r="R371" s="112">
        <f>+'[1]Pro civil'!C373</f>
        <v>0</v>
      </c>
      <c r="S371" s="112">
        <f>+'[1]C social'!C373</f>
        <v>0</v>
      </c>
      <c r="T371" s="112">
        <f>+[1]Trasp!C373</f>
        <v>0</v>
      </c>
      <c r="U371" s="112">
        <f>+'[1]Agua P'!C373</f>
        <v>0</v>
      </c>
      <c r="V371"/>
      <c r="W371" s="112">
        <f>+'[1]Gastos R33'!C374</f>
        <v>0</v>
      </c>
      <c r="X371" s="104"/>
      <c r="Y371" s="107">
        <f>+[1]Ayudas!C39</f>
        <v>100000</v>
      </c>
      <c r="Z371" s="112">
        <f t="shared" si="12"/>
        <v>0</v>
      </c>
      <c r="AA371" s="104"/>
    </row>
    <row r="372" spans="1:27" x14ac:dyDescent="0.2">
      <c r="A372">
        <v>367</v>
      </c>
      <c r="B372" s="6" t="s">
        <v>682</v>
      </c>
      <c r="C372" s="18">
        <v>3941</v>
      </c>
      <c r="D372" s="19" t="s">
        <v>367</v>
      </c>
      <c r="E372" s="27">
        <f>SUMIF($O$9:$O$690,C372,$N$9:$N$690)</f>
        <v>50000</v>
      </c>
      <c r="F372" s="25"/>
      <c r="G372"/>
      <c r="N372" s="112">
        <f t="shared" si="13"/>
        <v>0</v>
      </c>
      <c r="O372" s="114" t="s">
        <v>1547</v>
      </c>
      <c r="P372" s="107">
        <f>+[1]Adm!C374</f>
        <v>0</v>
      </c>
      <c r="Q372" s="107">
        <f>+[1]PresMpal!C374</f>
        <v>0</v>
      </c>
      <c r="R372" s="107">
        <f>+'[1]Pro civil'!C374</f>
        <v>0</v>
      </c>
      <c r="S372" s="107">
        <f>+'[1]C social'!C374</f>
        <v>0</v>
      </c>
      <c r="T372" s="107">
        <f>+[1]Trasp!C374</f>
        <v>0</v>
      </c>
      <c r="U372" s="107">
        <f>+'[1]Agua P'!C374</f>
        <v>0</v>
      </c>
      <c r="W372" s="107">
        <f>+'[1]Gastos R33'!C375</f>
        <v>0</v>
      </c>
      <c r="Y372" s="107">
        <f>+[1]Ayudas!C40</f>
        <v>0</v>
      </c>
      <c r="Z372" s="107">
        <f t="shared" si="12"/>
        <v>0</v>
      </c>
    </row>
    <row r="373" spans="1:27" x14ac:dyDescent="0.2">
      <c r="A373">
        <v>368</v>
      </c>
      <c r="B373" s="6">
        <v>2</v>
      </c>
      <c r="C373" s="16">
        <v>3950</v>
      </c>
      <c r="D373" s="17" t="s">
        <v>368</v>
      </c>
      <c r="E373" s="24">
        <f>+E374</f>
        <v>0</v>
      </c>
      <c r="F373" s="25"/>
      <c r="G373"/>
      <c r="N373" s="112">
        <f t="shared" si="13"/>
        <v>0</v>
      </c>
      <c r="O373" s="114" t="s">
        <v>1548</v>
      </c>
      <c r="P373" s="112">
        <f>+[1]Adm!C375</f>
        <v>0</v>
      </c>
      <c r="Q373" s="112">
        <f>+[1]PresMpal!C375</f>
        <v>0</v>
      </c>
      <c r="R373" s="112">
        <f>+'[1]Pro civil'!C375</f>
        <v>0</v>
      </c>
      <c r="S373" s="112">
        <f>+'[1]C social'!C375</f>
        <v>0</v>
      </c>
      <c r="T373" s="112">
        <f>+[1]Trasp!C375</f>
        <v>0</v>
      </c>
      <c r="U373" s="112">
        <f>+'[1]Agua P'!C375</f>
        <v>0</v>
      </c>
      <c r="V373"/>
      <c r="W373" s="112">
        <f>+'[1]Gastos R33'!C376</f>
        <v>0</v>
      </c>
      <c r="X373" s="104"/>
      <c r="Y373" s="107">
        <f>+[1]Ayudas!C41</f>
        <v>0</v>
      </c>
      <c r="Z373" s="112">
        <f t="shared" si="12"/>
        <v>0</v>
      </c>
      <c r="AA373" s="104"/>
    </row>
    <row r="374" spans="1:27" x14ac:dyDescent="0.2">
      <c r="A374">
        <v>369</v>
      </c>
      <c r="B374" s="6" t="s">
        <v>682</v>
      </c>
      <c r="C374" s="18">
        <v>3951</v>
      </c>
      <c r="D374" s="19" t="s">
        <v>369</v>
      </c>
      <c r="E374" s="27">
        <f>SUMIF($O$9:$O$690,C374,$N$9:$N$690)</f>
        <v>0</v>
      </c>
      <c r="F374" s="25"/>
      <c r="G374"/>
      <c r="N374" s="112">
        <f t="shared" si="13"/>
        <v>0</v>
      </c>
      <c r="O374" s="114" t="s">
        <v>1549</v>
      </c>
      <c r="P374" s="107">
        <f>+[1]Adm!C376</f>
        <v>0</v>
      </c>
      <c r="Q374" s="107">
        <f>+[1]PresMpal!C376</f>
        <v>0</v>
      </c>
      <c r="R374" s="107">
        <f>+'[1]Pro civil'!C376</f>
        <v>0</v>
      </c>
      <c r="S374" s="107">
        <f>+'[1]C social'!C376</f>
        <v>0</v>
      </c>
      <c r="T374" s="107">
        <f>+[1]Trasp!C376</f>
        <v>0</v>
      </c>
      <c r="U374" s="107">
        <f>+'[1]Agua P'!C376</f>
        <v>0</v>
      </c>
      <c r="W374" s="107">
        <f>+'[1]Gastos R33'!C377</f>
        <v>0</v>
      </c>
      <c r="Y374" s="107">
        <f>+[1]Ayudas!C42</f>
        <v>0</v>
      </c>
      <c r="Z374" s="107">
        <f t="shared" si="12"/>
        <v>0</v>
      </c>
    </row>
    <row r="375" spans="1:27" x14ac:dyDescent="0.2">
      <c r="A375">
        <v>370</v>
      </c>
      <c r="B375" s="6">
        <v>2</v>
      </c>
      <c r="C375" s="16">
        <v>3960</v>
      </c>
      <c r="D375" s="17" t="s">
        <v>370</v>
      </c>
      <c r="E375" s="24">
        <f>+E376</f>
        <v>0</v>
      </c>
      <c r="F375" s="25"/>
      <c r="G375"/>
      <c r="N375" s="112">
        <f t="shared" si="13"/>
        <v>0</v>
      </c>
      <c r="O375" s="114" t="s">
        <v>1550</v>
      </c>
      <c r="P375" s="112">
        <f>+[1]Adm!C377</f>
        <v>0</v>
      </c>
      <c r="Q375" s="112">
        <f>+[1]PresMpal!C377</f>
        <v>0</v>
      </c>
      <c r="R375" s="112">
        <f>+'[1]Pro civil'!C377</f>
        <v>0</v>
      </c>
      <c r="S375" s="112">
        <f>+'[1]C social'!C377</f>
        <v>0</v>
      </c>
      <c r="T375" s="112">
        <f>+[1]Trasp!C377</f>
        <v>0</v>
      </c>
      <c r="U375" s="112">
        <f>+'[1]Agua P'!C377</f>
        <v>0</v>
      </c>
      <c r="V375"/>
      <c r="W375" s="112">
        <f>+'[1]Gastos R33'!C378</f>
        <v>0</v>
      </c>
      <c r="X375" s="104"/>
      <c r="Y375" s="107">
        <f>+[1]Ayudas!C43</f>
        <v>0</v>
      </c>
      <c r="Z375" s="112">
        <f t="shared" si="12"/>
        <v>0</v>
      </c>
      <c r="AA375" s="104"/>
    </row>
    <row r="376" spans="1:27" x14ac:dyDescent="0.2">
      <c r="A376">
        <v>371</v>
      </c>
      <c r="B376" s="6" t="s">
        <v>682</v>
      </c>
      <c r="C376" s="18">
        <v>3961</v>
      </c>
      <c r="D376" s="19" t="s">
        <v>371</v>
      </c>
      <c r="E376" s="27">
        <f>SUMIF($O$9:$O$690,C376,$N$9:$N$690)</f>
        <v>0</v>
      </c>
      <c r="F376" s="25"/>
      <c r="G376"/>
      <c r="N376" s="112">
        <f t="shared" si="13"/>
        <v>0</v>
      </c>
      <c r="O376" s="114" t="s">
        <v>1551</v>
      </c>
      <c r="P376" s="107">
        <f>+[1]Adm!C378</f>
        <v>0</v>
      </c>
      <c r="Q376" s="107">
        <f>+[1]PresMpal!C378</f>
        <v>0</v>
      </c>
      <c r="R376" s="107">
        <f>+'[1]Pro civil'!C378</f>
        <v>0</v>
      </c>
      <c r="S376" s="107">
        <f>+'[1]C social'!C378</f>
        <v>0</v>
      </c>
      <c r="T376" s="107">
        <f>+[1]Trasp!C378</f>
        <v>0</v>
      </c>
      <c r="U376" s="107">
        <f>+'[1]Agua P'!C378</f>
        <v>0</v>
      </c>
      <c r="W376" s="107">
        <f>+'[1]Gastos R33'!C379</f>
        <v>0</v>
      </c>
      <c r="Y376" s="107">
        <f>+[1]Ayudas!C44</f>
        <v>0</v>
      </c>
      <c r="Z376" s="107">
        <f t="shared" si="12"/>
        <v>0</v>
      </c>
    </row>
    <row r="377" spans="1:27" x14ac:dyDescent="0.2">
      <c r="A377">
        <v>372</v>
      </c>
      <c r="B377" s="6">
        <v>2</v>
      </c>
      <c r="C377" s="16">
        <v>3970</v>
      </c>
      <c r="D377" s="17" t="s">
        <v>372</v>
      </c>
      <c r="E377" s="24">
        <f>+E378</f>
        <v>0</v>
      </c>
      <c r="F377" s="25"/>
      <c r="G377"/>
      <c r="N377" s="112">
        <f t="shared" si="13"/>
        <v>0</v>
      </c>
      <c r="O377" s="114" t="s">
        <v>1552</v>
      </c>
      <c r="P377" s="112">
        <f>+[1]Adm!C379</f>
        <v>0</v>
      </c>
      <c r="Q377" s="112">
        <f>+[1]PresMpal!C379</f>
        <v>0</v>
      </c>
      <c r="R377" s="112">
        <f>+'[1]Pro civil'!C379</f>
        <v>0</v>
      </c>
      <c r="S377" s="112">
        <f>+'[1]C social'!C379</f>
        <v>0</v>
      </c>
      <c r="T377" s="112">
        <f>+[1]Trasp!C379</f>
        <v>0</v>
      </c>
      <c r="U377" s="112">
        <f>+'[1]Agua P'!C379</f>
        <v>0</v>
      </c>
      <c r="V377"/>
      <c r="W377" s="112">
        <f>+'[1]Gastos R33'!C380</f>
        <v>0</v>
      </c>
      <c r="X377" s="104"/>
      <c r="Y377" s="107">
        <f>+[1]Ayudas!C45</f>
        <v>0</v>
      </c>
      <c r="Z377" s="112">
        <f t="shared" si="12"/>
        <v>0</v>
      </c>
      <c r="AA377" s="104"/>
    </row>
    <row r="378" spans="1:27" x14ac:dyDescent="0.2">
      <c r="A378">
        <v>373</v>
      </c>
      <c r="B378" s="6" t="s">
        <v>682</v>
      </c>
      <c r="C378" s="18">
        <v>3971</v>
      </c>
      <c r="D378" s="19" t="s">
        <v>373</v>
      </c>
      <c r="E378" s="27">
        <f>SUMIF($O$9:$O$690,C378,$N$9:$N$690)</f>
        <v>0</v>
      </c>
      <c r="F378" s="25"/>
      <c r="G378"/>
      <c r="N378" s="112">
        <f t="shared" si="13"/>
        <v>0</v>
      </c>
      <c r="O378" s="114" t="s">
        <v>1553</v>
      </c>
      <c r="P378" s="107">
        <f>+[1]Adm!C380</f>
        <v>0</v>
      </c>
      <c r="Q378" s="107">
        <f>+[1]PresMpal!C380</f>
        <v>0</v>
      </c>
      <c r="R378" s="107">
        <f>+'[1]Pro civil'!C380</f>
        <v>0</v>
      </c>
      <c r="S378" s="107">
        <f>+'[1]C social'!C380</f>
        <v>0</v>
      </c>
      <c r="T378" s="107">
        <f>+[1]Trasp!C380</f>
        <v>0</v>
      </c>
      <c r="U378" s="107">
        <f>+'[1]Agua P'!C380</f>
        <v>0</v>
      </c>
      <c r="W378" s="107">
        <f>+'[1]Gastos R33'!C381</f>
        <v>0</v>
      </c>
      <c r="Y378" s="107">
        <f>+[1]Ayudas!C46</f>
        <v>0</v>
      </c>
      <c r="Z378" s="107">
        <f t="shared" si="12"/>
        <v>0</v>
      </c>
    </row>
    <row r="379" spans="1:27" x14ac:dyDescent="0.2">
      <c r="A379">
        <v>374</v>
      </c>
      <c r="B379" s="6">
        <v>2</v>
      </c>
      <c r="C379" s="16">
        <v>3980</v>
      </c>
      <c r="D379" s="17" t="s">
        <v>374</v>
      </c>
      <c r="E379" s="24">
        <f>+E380+E381+E382</f>
        <v>0</v>
      </c>
      <c r="F379" s="25"/>
      <c r="G379"/>
      <c r="N379" s="112">
        <f t="shared" si="13"/>
        <v>0</v>
      </c>
      <c r="O379" s="114" t="s">
        <v>1554</v>
      </c>
      <c r="P379" s="112">
        <f>+[1]Adm!C381</f>
        <v>0</v>
      </c>
      <c r="Q379" s="112">
        <f>+[1]PresMpal!C381</f>
        <v>0</v>
      </c>
      <c r="R379" s="112">
        <f>+'[1]Pro civil'!C381</f>
        <v>0</v>
      </c>
      <c r="S379" s="112">
        <f>+'[1]C social'!C381</f>
        <v>0</v>
      </c>
      <c r="T379" s="112">
        <f>+[1]Trasp!C381</f>
        <v>0</v>
      </c>
      <c r="U379" s="112">
        <f>+'[1]Agua P'!C381</f>
        <v>0</v>
      </c>
      <c r="V379"/>
      <c r="W379" s="112">
        <f>+'[1]Gastos R33'!C382</f>
        <v>0</v>
      </c>
      <c r="X379" s="104"/>
      <c r="Y379" s="107">
        <f>+[1]Ayudas!C47</f>
        <v>0</v>
      </c>
      <c r="Z379" s="112">
        <f t="shared" si="12"/>
        <v>0</v>
      </c>
      <c r="AA379" s="104"/>
    </row>
    <row r="380" spans="1:27" x14ac:dyDescent="0.2">
      <c r="A380">
        <v>375</v>
      </c>
      <c r="B380" s="6" t="s">
        <v>682</v>
      </c>
      <c r="C380" s="18">
        <v>3981</v>
      </c>
      <c r="D380" s="19" t="s">
        <v>375</v>
      </c>
      <c r="E380" s="27">
        <f>SUMIF($O$9:$O$690,C380,$N$9:$N$690)</f>
        <v>0</v>
      </c>
      <c r="F380" s="25"/>
      <c r="G380"/>
      <c r="N380" s="112">
        <f t="shared" si="13"/>
        <v>0</v>
      </c>
      <c r="O380" s="114" t="s">
        <v>1555</v>
      </c>
      <c r="P380" s="107">
        <f>+[1]Adm!C382</f>
        <v>0</v>
      </c>
      <c r="Q380" s="107">
        <f>+[1]PresMpal!C382</f>
        <v>0</v>
      </c>
      <c r="R380" s="107">
        <f>+'[1]Pro civil'!C382</f>
        <v>0</v>
      </c>
      <c r="S380" s="107">
        <f>+'[1]C social'!C382</f>
        <v>0</v>
      </c>
      <c r="T380" s="107">
        <f>+[1]Trasp!C382</f>
        <v>0</v>
      </c>
      <c r="U380" s="107">
        <f>+'[1]Agua P'!C382</f>
        <v>0</v>
      </c>
      <c r="W380" s="107">
        <f>+'[1]Gastos R33'!C383</f>
        <v>0</v>
      </c>
      <c r="Y380" s="107">
        <f>+[1]Ayudas!C48</f>
        <v>0</v>
      </c>
      <c r="Z380" s="107">
        <f t="shared" si="12"/>
        <v>0</v>
      </c>
    </row>
    <row r="381" spans="1:27" x14ac:dyDescent="0.2">
      <c r="A381">
        <v>376</v>
      </c>
      <c r="B381" s="6">
        <v>1</v>
      </c>
      <c r="C381" s="18">
        <v>3982</v>
      </c>
      <c r="D381" s="19" t="s">
        <v>376</v>
      </c>
      <c r="E381" s="27">
        <f>SUMIF($O$9:$O$690,C381,$N$9:$N$690)</f>
        <v>0</v>
      </c>
      <c r="F381" s="25"/>
      <c r="G381"/>
      <c r="N381" s="112">
        <f t="shared" si="13"/>
        <v>0</v>
      </c>
      <c r="O381" s="114" t="s">
        <v>1556</v>
      </c>
      <c r="P381" s="107">
        <f>+[1]Adm!C383</f>
        <v>0</v>
      </c>
      <c r="Q381" s="107">
        <f>+[1]PresMpal!C383</f>
        <v>0</v>
      </c>
      <c r="R381" s="107">
        <f>+'[1]Pro civil'!C383</f>
        <v>0</v>
      </c>
      <c r="S381" s="107">
        <f>+'[1]C social'!C383</f>
        <v>0</v>
      </c>
      <c r="T381" s="107">
        <f>+[1]Trasp!C383</f>
        <v>0</v>
      </c>
      <c r="U381" s="107">
        <f>+'[1]Agua P'!C383</f>
        <v>0</v>
      </c>
      <c r="W381" s="107">
        <f>+'[1]Gastos R33'!C384</f>
        <v>0</v>
      </c>
      <c r="Y381" s="107">
        <f>+[1]Ayudas!C49</f>
        <v>0</v>
      </c>
      <c r="Z381" s="107">
        <f t="shared" si="12"/>
        <v>0</v>
      </c>
    </row>
    <row r="382" spans="1:27" x14ac:dyDescent="0.2">
      <c r="A382">
        <v>377</v>
      </c>
      <c r="B382" s="6">
        <v>1</v>
      </c>
      <c r="C382" s="18">
        <v>3983</v>
      </c>
      <c r="D382" s="19" t="s">
        <v>377</v>
      </c>
      <c r="E382" s="27">
        <f>SUMIF($O$9:$O$690,C382,$N$9:$N$690)</f>
        <v>0</v>
      </c>
      <c r="F382" s="25"/>
      <c r="G382"/>
      <c r="N382" s="112">
        <f t="shared" si="13"/>
        <v>0</v>
      </c>
      <c r="O382" s="113" t="s">
        <v>1557</v>
      </c>
      <c r="P382" s="107">
        <f>+[1]Adm!C384</f>
        <v>0</v>
      </c>
      <c r="Q382" s="107">
        <f>+[1]PresMpal!C384</f>
        <v>0</v>
      </c>
      <c r="R382" s="107">
        <f>+'[1]Pro civil'!C384</f>
        <v>0</v>
      </c>
      <c r="S382" s="107">
        <f>+'[1]C social'!C384</f>
        <v>0</v>
      </c>
      <c r="T382" s="107">
        <f>+[1]Trasp!C384</f>
        <v>0</v>
      </c>
      <c r="U382" s="107">
        <f>+'[1]Agua P'!C384</f>
        <v>0</v>
      </c>
      <c r="W382" s="107">
        <f>+'[1]Gastos R33'!C385</f>
        <v>0</v>
      </c>
      <c r="Y382" s="107">
        <f>+[1]Ayudas!C50</f>
        <v>0</v>
      </c>
      <c r="Z382" s="107">
        <f t="shared" si="12"/>
        <v>0</v>
      </c>
    </row>
    <row r="383" spans="1:27" x14ac:dyDescent="0.2">
      <c r="A383">
        <v>378</v>
      </c>
      <c r="B383" s="6">
        <v>2</v>
      </c>
      <c r="C383" s="16">
        <v>3990</v>
      </c>
      <c r="D383" s="17" t="s">
        <v>359</v>
      </c>
      <c r="E383" s="24">
        <f>+E384+E385</f>
        <v>0</v>
      </c>
      <c r="F383" s="25"/>
      <c r="G383"/>
      <c r="N383" s="112">
        <f t="shared" si="13"/>
        <v>0</v>
      </c>
      <c r="O383" s="114" t="s">
        <v>1558</v>
      </c>
      <c r="P383" s="112">
        <f>+[1]Adm!C385</f>
        <v>0</v>
      </c>
      <c r="Q383" s="112">
        <f>+[1]PresMpal!C385</f>
        <v>0</v>
      </c>
      <c r="R383" s="112">
        <f>+'[1]Pro civil'!C385</f>
        <v>0</v>
      </c>
      <c r="S383" s="112">
        <f>+'[1]C social'!C385</f>
        <v>0</v>
      </c>
      <c r="T383" s="112">
        <f>+[1]Trasp!C385</f>
        <v>0</v>
      </c>
      <c r="U383" s="112">
        <f>+'[1]Agua P'!C385</f>
        <v>0</v>
      </c>
      <c r="V383"/>
      <c r="W383" s="112">
        <f>+'[1]Gastos R33'!C386</f>
        <v>0</v>
      </c>
      <c r="X383" s="112">
        <f>+[1]Pens!C11</f>
        <v>0</v>
      </c>
      <c r="Y383" s="107">
        <f>+[1]Ayudas!C51</f>
        <v>0</v>
      </c>
      <c r="Z383" s="112">
        <f t="shared" si="12"/>
        <v>0</v>
      </c>
      <c r="AA383" s="104"/>
    </row>
    <row r="384" spans="1:27" x14ac:dyDescent="0.2">
      <c r="A384">
        <v>379</v>
      </c>
      <c r="B384" s="6" t="s">
        <v>682</v>
      </c>
      <c r="C384" s="18">
        <v>3991</v>
      </c>
      <c r="D384" s="19" t="s">
        <v>378</v>
      </c>
      <c r="E384" s="27">
        <f>SUMIF($O$9:$O$690,C384,$N$9:$N$690)</f>
        <v>0</v>
      </c>
      <c r="F384" s="25"/>
      <c r="G384"/>
      <c r="N384" s="112">
        <f t="shared" si="13"/>
        <v>0</v>
      </c>
      <c r="O384" s="114" t="s">
        <v>1559</v>
      </c>
      <c r="P384" s="107">
        <f>+[1]Adm!C386</f>
        <v>0</v>
      </c>
      <c r="Q384" s="107">
        <f>+[1]PresMpal!C386</f>
        <v>0</v>
      </c>
      <c r="R384" s="107">
        <f>+'[1]Pro civil'!C386</f>
        <v>0</v>
      </c>
      <c r="S384" s="107">
        <f>+'[1]C social'!C386</f>
        <v>0</v>
      </c>
      <c r="T384" s="107">
        <f>+[1]Trasp!C386</f>
        <v>0</v>
      </c>
      <c r="U384" s="107">
        <f>+'[1]Agua P'!C386</f>
        <v>0</v>
      </c>
      <c r="W384" s="107">
        <f>+'[1]Gastos R33'!C387</f>
        <v>0</v>
      </c>
      <c r="X384" s="112">
        <f>+[1]Pens!C12</f>
        <v>0</v>
      </c>
      <c r="Y384" s="107">
        <f>+[1]Ayudas!C52</f>
        <v>0</v>
      </c>
      <c r="Z384" s="107">
        <f t="shared" si="12"/>
        <v>0</v>
      </c>
    </row>
    <row r="385" spans="1:27" x14ac:dyDescent="0.2">
      <c r="A385">
        <v>380</v>
      </c>
      <c r="B385" s="6">
        <v>1</v>
      </c>
      <c r="C385" s="18">
        <v>3992</v>
      </c>
      <c r="D385" s="19" t="s">
        <v>379</v>
      </c>
      <c r="E385" s="27">
        <f>SUMIF($O$9:$O$690,C385,$N$9:$N$690)</f>
        <v>0</v>
      </c>
      <c r="F385" s="25"/>
      <c r="G385"/>
      <c r="N385" s="112">
        <f t="shared" si="13"/>
        <v>0</v>
      </c>
      <c r="O385" s="114" t="s">
        <v>1560</v>
      </c>
      <c r="P385" s="107">
        <f>+[1]Adm!C387</f>
        <v>0</v>
      </c>
      <c r="Q385" s="107">
        <f>+[1]PresMpal!C387</f>
        <v>0</v>
      </c>
      <c r="R385" s="107">
        <f>+'[1]Pro civil'!C387</f>
        <v>0</v>
      </c>
      <c r="S385" s="107">
        <f>+'[1]C social'!C387</f>
        <v>0</v>
      </c>
      <c r="T385" s="107">
        <f>+[1]Trasp!C387</f>
        <v>0</v>
      </c>
      <c r="U385" s="107">
        <f>+'[1]Agua P'!C387</f>
        <v>0</v>
      </c>
      <c r="W385" s="107">
        <f>+'[1]Gastos R33'!C388</f>
        <v>0</v>
      </c>
      <c r="X385" s="112">
        <f>+[1]Pens!C13</f>
        <v>0</v>
      </c>
      <c r="Y385" s="107">
        <f>+[1]Ayudas!C53</f>
        <v>0</v>
      </c>
      <c r="Z385" s="107">
        <f t="shared" si="12"/>
        <v>0</v>
      </c>
    </row>
    <row r="386" spans="1:27" x14ac:dyDescent="0.2">
      <c r="A386">
        <v>381</v>
      </c>
      <c r="B386" s="6">
        <v>4</v>
      </c>
      <c r="C386" s="14">
        <v>4000</v>
      </c>
      <c r="D386" s="2" t="s">
        <v>380</v>
      </c>
      <c r="E386" s="27"/>
      <c r="F386" s="25">
        <f>+E387+E406+E418+E437+E454+E461+E476+E479+E490</f>
        <v>8300000</v>
      </c>
      <c r="G386"/>
      <c r="N386" s="112">
        <f t="shared" si="13"/>
        <v>0</v>
      </c>
      <c r="O386" s="114" t="s">
        <v>1561</v>
      </c>
      <c r="P386" s="112">
        <f>+[1]Adm!C388</f>
        <v>0</v>
      </c>
      <c r="Q386" s="112">
        <f>+[1]PresMpal!C388</f>
        <v>0</v>
      </c>
      <c r="R386" s="112">
        <f>+'[1]Pro civil'!C388</f>
        <v>0</v>
      </c>
      <c r="S386" s="112">
        <f>+'[1]C social'!C388</f>
        <v>0</v>
      </c>
      <c r="T386" s="112">
        <f>+[1]Trasp!C388</f>
        <v>0</v>
      </c>
      <c r="U386" s="112">
        <f>+'[1]Agua P'!C388</f>
        <v>0</v>
      </c>
      <c r="V386"/>
      <c r="W386" s="112">
        <f>+'[1]Gastos R33'!C389</f>
        <v>0</v>
      </c>
      <c r="X386" s="112">
        <f>+[1]Pens!C14</f>
        <v>0</v>
      </c>
      <c r="Y386" s="107">
        <f>+[1]Ayudas!C54</f>
        <v>0</v>
      </c>
      <c r="Z386" s="112">
        <f t="shared" si="12"/>
        <v>0</v>
      </c>
      <c r="AA386" s="104"/>
    </row>
    <row r="387" spans="1:27" x14ac:dyDescent="0.2">
      <c r="A387">
        <v>382</v>
      </c>
      <c r="B387" s="6">
        <v>3</v>
      </c>
      <c r="C387" s="14">
        <v>4100</v>
      </c>
      <c r="D387" s="15" t="s">
        <v>381</v>
      </c>
      <c r="E387" s="26">
        <f>+E388+E390+E392+E394+E396+E398+E400+E402+E404</f>
        <v>0</v>
      </c>
      <c r="F387" s="25"/>
      <c r="G387"/>
      <c r="N387" s="112">
        <f t="shared" si="13"/>
        <v>0</v>
      </c>
      <c r="O387" s="115" t="s">
        <v>1562</v>
      </c>
      <c r="P387" s="112">
        <f>+[1]Adm!C390</f>
        <v>0</v>
      </c>
      <c r="Q387" s="112">
        <f>+[1]PresMpal!C390</f>
        <v>0</v>
      </c>
      <c r="R387" s="112">
        <f>+'[1]Pro civil'!C390</f>
        <v>0</v>
      </c>
      <c r="S387" s="112">
        <f>+'[1]C social'!C390</f>
        <v>0</v>
      </c>
      <c r="T387" s="112">
        <f>+[1]Trasp!C390</f>
        <v>0</v>
      </c>
      <c r="U387" s="112">
        <f>+'[1]Agua P'!C390</f>
        <v>0</v>
      </c>
      <c r="V387"/>
      <c r="W387" s="112">
        <f>+'[1]Gastos R33'!C391</f>
        <v>0</v>
      </c>
      <c r="X387" s="104"/>
      <c r="Y387" s="104"/>
      <c r="Z387" s="112">
        <f t="shared" si="12"/>
        <v>0</v>
      </c>
      <c r="AA387" s="104"/>
    </row>
    <row r="388" spans="1:27" x14ac:dyDescent="0.2">
      <c r="A388">
        <v>383</v>
      </c>
      <c r="B388" s="6">
        <v>2</v>
      </c>
      <c r="C388" s="16">
        <v>4110</v>
      </c>
      <c r="D388" s="17" t="s">
        <v>382</v>
      </c>
      <c r="E388" s="24">
        <f>+E389</f>
        <v>0</v>
      </c>
      <c r="F388" s="25"/>
      <c r="G388"/>
      <c r="N388" s="112">
        <f t="shared" si="13"/>
        <v>0</v>
      </c>
      <c r="O388" s="113" t="s">
        <v>1563</v>
      </c>
      <c r="P388" s="112">
        <f>+[1]Adm!C391</f>
        <v>0</v>
      </c>
      <c r="Q388" s="112">
        <f>+[1]PresMpal!C391</f>
        <v>0</v>
      </c>
      <c r="R388" s="112">
        <f>+'[1]Pro civil'!C391</f>
        <v>0</v>
      </c>
      <c r="S388" s="112">
        <f>+'[1]C social'!C391</f>
        <v>0</v>
      </c>
      <c r="T388" s="112">
        <f>+[1]Trasp!C391</f>
        <v>0</v>
      </c>
      <c r="U388" s="112">
        <f>+'[1]Agua P'!C391</f>
        <v>0</v>
      </c>
      <c r="V388">
        <f>+'[1]Des tec'!C12</f>
        <v>0</v>
      </c>
      <c r="W388" s="112">
        <f>+'[1]Gastos R33'!C392</f>
        <v>0</v>
      </c>
      <c r="X388" s="104"/>
      <c r="Y388" s="104"/>
      <c r="Z388" s="112">
        <f t="shared" si="12"/>
        <v>0</v>
      </c>
      <c r="AA388" s="104"/>
    </row>
    <row r="389" spans="1:27" x14ac:dyDescent="0.2">
      <c r="A389">
        <v>384</v>
      </c>
      <c r="B389" s="6" t="s">
        <v>682</v>
      </c>
      <c r="C389" s="18">
        <v>4111</v>
      </c>
      <c r="D389" s="19" t="s">
        <v>383</v>
      </c>
      <c r="E389" s="27">
        <f>SUMIF($O$9:$O$690,C389,$N$9:$N$690)</f>
        <v>0</v>
      </c>
      <c r="F389" s="25"/>
      <c r="G389"/>
      <c r="N389" s="112">
        <f t="shared" si="13"/>
        <v>0</v>
      </c>
      <c r="O389" s="114" t="s">
        <v>1564</v>
      </c>
      <c r="P389" s="107">
        <f>+[1]Adm!C392</f>
        <v>0</v>
      </c>
      <c r="Q389" s="107">
        <f>+[1]PresMpal!C392</f>
        <v>0</v>
      </c>
      <c r="R389" s="107">
        <f>+'[1]Pro civil'!C392</f>
        <v>0</v>
      </c>
      <c r="S389" s="107">
        <f>+'[1]C social'!C392</f>
        <v>0</v>
      </c>
      <c r="T389" s="107">
        <f>+[1]Trasp!C392</f>
        <v>0</v>
      </c>
      <c r="U389" s="107">
        <f>+'[1]Agua P'!C392</f>
        <v>0</v>
      </c>
      <c r="V389">
        <f>+'[1]Des tec'!C13</f>
        <v>0</v>
      </c>
      <c r="W389" s="107">
        <f>+'[1]Gastos R33'!C393</f>
        <v>0</v>
      </c>
      <c r="Z389" s="107">
        <f t="shared" si="12"/>
        <v>0</v>
      </c>
    </row>
    <row r="390" spans="1:27" x14ac:dyDescent="0.2">
      <c r="A390">
        <v>385</v>
      </c>
      <c r="B390" s="6">
        <v>2</v>
      </c>
      <c r="C390" s="16">
        <v>4120</v>
      </c>
      <c r="D390" s="17" t="s">
        <v>384</v>
      </c>
      <c r="E390" s="24">
        <f>+E391</f>
        <v>0</v>
      </c>
      <c r="F390" s="25"/>
      <c r="G390"/>
      <c r="N390" s="112">
        <f t="shared" si="13"/>
        <v>0</v>
      </c>
      <c r="O390" s="114" t="s">
        <v>1565</v>
      </c>
      <c r="P390" s="112">
        <f>+[1]Adm!C393</f>
        <v>0</v>
      </c>
      <c r="Q390" s="112">
        <f>+[1]PresMpal!C393</f>
        <v>0</v>
      </c>
      <c r="R390" s="112">
        <f>+'[1]Pro civil'!C393</f>
        <v>0</v>
      </c>
      <c r="S390" s="112">
        <f>+'[1]C social'!C393</f>
        <v>0</v>
      </c>
      <c r="T390" s="112">
        <f>+[1]Trasp!C393</f>
        <v>0</v>
      </c>
      <c r="U390" s="112">
        <f>+'[1]Agua P'!C393</f>
        <v>0</v>
      </c>
      <c r="V390">
        <f>+'[1]Des tec'!C14</f>
        <v>0</v>
      </c>
      <c r="W390" s="112">
        <f>+'[1]Gastos R33'!C394</f>
        <v>0</v>
      </c>
      <c r="X390" s="104"/>
      <c r="Y390" s="104"/>
      <c r="Z390" s="112">
        <f t="shared" si="12"/>
        <v>0</v>
      </c>
      <c r="AA390" s="104"/>
    </row>
    <row r="391" spans="1:27" x14ac:dyDescent="0.2">
      <c r="A391">
        <v>386</v>
      </c>
      <c r="B391" s="6" t="s">
        <v>682</v>
      </c>
      <c r="C391" s="18">
        <v>4121</v>
      </c>
      <c r="D391" s="19" t="s">
        <v>385</v>
      </c>
      <c r="E391" s="27">
        <f>SUMIF($O$9:$O$690,C391,$N$9:$N$690)</f>
        <v>0</v>
      </c>
      <c r="F391" s="25"/>
      <c r="G391"/>
      <c r="N391" s="112">
        <f t="shared" si="13"/>
        <v>0</v>
      </c>
      <c r="O391" s="114" t="s">
        <v>1566</v>
      </c>
      <c r="P391" s="107">
        <f>+[1]Adm!C394</f>
        <v>0</v>
      </c>
      <c r="Q391" s="107">
        <f>+[1]PresMpal!C394</f>
        <v>0</v>
      </c>
      <c r="R391" s="107">
        <f>+'[1]Pro civil'!C394</f>
        <v>0</v>
      </c>
      <c r="S391" s="107">
        <f>+'[1]C social'!C394</f>
        <v>0</v>
      </c>
      <c r="T391" s="107">
        <f>+[1]Trasp!C394</f>
        <v>0</v>
      </c>
      <c r="U391" s="107">
        <f>+'[1]Agua P'!C394</f>
        <v>0</v>
      </c>
      <c r="V391">
        <f>+'[1]Des tec'!C15</f>
        <v>0</v>
      </c>
      <c r="W391" s="107">
        <f>+'[1]Gastos R33'!C395</f>
        <v>0</v>
      </c>
      <c r="Z391" s="107">
        <f t="shared" si="12"/>
        <v>0</v>
      </c>
    </row>
    <row r="392" spans="1:27" x14ac:dyDescent="0.2">
      <c r="A392">
        <v>387</v>
      </c>
      <c r="B392" s="6">
        <v>2</v>
      </c>
      <c r="C392" s="16">
        <v>4130</v>
      </c>
      <c r="D392" s="17" t="s">
        <v>386</v>
      </c>
      <c r="E392" s="24">
        <f>+E393</f>
        <v>0</v>
      </c>
      <c r="F392" s="25"/>
      <c r="G392"/>
      <c r="N392" s="112">
        <f t="shared" si="13"/>
        <v>0</v>
      </c>
      <c r="O392" s="114" t="s">
        <v>1567</v>
      </c>
      <c r="P392" s="112">
        <f>+[1]Adm!C395</f>
        <v>0</v>
      </c>
      <c r="Q392" s="112">
        <f>+[1]PresMpal!C395</f>
        <v>0</v>
      </c>
      <c r="R392" s="112">
        <f>+'[1]Pro civil'!C395</f>
        <v>0</v>
      </c>
      <c r="S392" s="112">
        <f>+'[1]C social'!C395</f>
        <v>0</v>
      </c>
      <c r="T392" s="112">
        <f>+[1]Trasp!C395</f>
        <v>0</v>
      </c>
      <c r="U392" s="112">
        <f>+'[1]Agua P'!C395</f>
        <v>0</v>
      </c>
      <c r="V392">
        <f>+'[1]Des tec'!C16</f>
        <v>0</v>
      </c>
      <c r="W392" s="112">
        <f>+'[1]Gastos R33'!C396</f>
        <v>0</v>
      </c>
      <c r="X392" s="104"/>
      <c r="Y392" s="104"/>
      <c r="Z392" s="112">
        <f t="shared" si="12"/>
        <v>0</v>
      </c>
      <c r="AA392" s="104"/>
    </row>
    <row r="393" spans="1:27" x14ac:dyDescent="0.2">
      <c r="A393">
        <v>388</v>
      </c>
      <c r="B393" s="6" t="s">
        <v>682</v>
      </c>
      <c r="C393" s="18">
        <v>4131</v>
      </c>
      <c r="D393" s="19" t="s">
        <v>387</v>
      </c>
      <c r="E393" s="27">
        <f>SUMIF($O$9:$O$690,C393,$N$9:$N$690)</f>
        <v>0</v>
      </c>
      <c r="F393" s="25"/>
      <c r="G393"/>
      <c r="N393" s="112">
        <f t="shared" si="13"/>
        <v>0</v>
      </c>
      <c r="O393" s="114" t="s">
        <v>1568</v>
      </c>
      <c r="P393" s="107">
        <f>+[1]Adm!C396</f>
        <v>0</v>
      </c>
      <c r="Q393" s="107">
        <f>+[1]PresMpal!C396</f>
        <v>0</v>
      </c>
      <c r="R393" s="107">
        <f>+'[1]Pro civil'!C396</f>
        <v>0</v>
      </c>
      <c r="S393" s="107">
        <f>+'[1]C social'!C396</f>
        <v>0</v>
      </c>
      <c r="T393" s="107">
        <f>+[1]Trasp!C396</f>
        <v>0</v>
      </c>
      <c r="U393" s="107">
        <f>+'[1]Agua P'!C396</f>
        <v>0</v>
      </c>
      <c r="V393">
        <f>+'[1]Des tec'!C17</f>
        <v>0</v>
      </c>
      <c r="W393" s="107">
        <f>+'[1]Gastos R33'!C397</f>
        <v>0</v>
      </c>
      <c r="Z393" s="107">
        <f t="shared" si="12"/>
        <v>0</v>
      </c>
    </row>
    <row r="394" spans="1:27" x14ac:dyDescent="0.2">
      <c r="A394">
        <v>389</v>
      </c>
      <c r="B394" s="6">
        <v>2</v>
      </c>
      <c r="C394" s="16">
        <v>4140</v>
      </c>
      <c r="D394" s="17" t="s">
        <v>388</v>
      </c>
      <c r="E394" s="24">
        <f>+E395</f>
        <v>0</v>
      </c>
      <c r="F394" s="25"/>
      <c r="G394"/>
      <c r="N394" s="112">
        <f t="shared" si="13"/>
        <v>0</v>
      </c>
      <c r="O394" s="114" t="s">
        <v>1569</v>
      </c>
      <c r="P394" s="112">
        <f>+[1]Adm!C397</f>
        <v>0</v>
      </c>
      <c r="Q394" s="112">
        <f>+[1]PresMpal!C397</f>
        <v>0</v>
      </c>
      <c r="R394" s="112">
        <f>+'[1]Pro civil'!C397</f>
        <v>0</v>
      </c>
      <c r="S394" s="112">
        <f>+'[1]C social'!C397</f>
        <v>0</v>
      </c>
      <c r="T394" s="112">
        <f>+[1]Trasp!C397</f>
        <v>0</v>
      </c>
      <c r="U394" s="112">
        <f>+'[1]Agua P'!C397</f>
        <v>0</v>
      </c>
      <c r="V394">
        <f>+'[1]Des tec'!C18</f>
        <v>0</v>
      </c>
      <c r="W394" s="112">
        <f>+'[1]Gastos R33'!C398</f>
        <v>0</v>
      </c>
      <c r="X394" s="104"/>
      <c r="Y394" s="104"/>
      <c r="Z394" s="112">
        <f t="shared" si="12"/>
        <v>0</v>
      </c>
      <c r="AA394" s="104"/>
    </row>
    <row r="395" spans="1:27" x14ac:dyDescent="0.2">
      <c r="A395">
        <v>390</v>
      </c>
      <c r="B395" s="6" t="s">
        <v>682</v>
      </c>
      <c r="C395" s="18">
        <v>4141</v>
      </c>
      <c r="D395" s="19" t="s">
        <v>389</v>
      </c>
      <c r="E395" s="27">
        <f>SUMIF($O$9:$O$690,C395,$N$9:$N$690)</f>
        <v>0</v>
      </c>
      <c r="F395" s="25"/>
      <c r="G395"/>
      <c r="N395" s="112">
        <f t="shared" si="13"/>
        <v>0</v>
      </c>
      <c r="O395" s="114" t="s">
        <v>1570</v>
      </c>
      <c r="P395" s="107">
        <f>+[1]Adm!C398</f>
        <v>0</v>
      </c>
      <c r="Q395" s="107">
        <f>+[1]PresMpal!C398</f>
        <v>0</v>
      </c>
      <c r="R395" s="107">
        <f>+'[1]Pro civil'!C398</f>
        <v>0</v>
      </c>
      <c r="S395" s="107">
        <f>+'[1]C social'!C398</f>
        <v>0</v>
      </c>
      <c r="T395" s="107">
        <f>+[1]Trasp!C398</f>
        <v>0</v>
      </c>
      <c r="U395" s="107">
        <f>+'[1]Agua P'!C398</f>
        <v>0</v>
      </c>
      <c r="V395">
        <f>+'[1]Des tec'!C19</f>
        <v>0</v>
      </c>
      <c r="W395" s="107">
        <f>+'[1]Gastos R33'!C399</f>
        <v>0</v>
      </c>
      <c r="Z395" s="107">
        <f t="shared" si="12"/>
        <v>0</v>
      </c>
    </row>
    <row r="396" spans="1:27" x14ac:dyDescent="0.2">
      <c r="A396">
        <v>391</v>
      </c>
      <c r="B396" s="6">
        <v>2</v>
      </c>
      <c r="C396" s="16">
        <v>4150</v>
      </c>
      <c r="D396" s="17" t="s">
        <v>390</v>
      </c>
      <c r="E396" s="24">
        <f>+E397</f>
        <v>0</v>
      </c>
      <c r="F396" s="25"/>
      <c r="G396"/>
      <c r="N396" s="112">
        <f t="shared" si="13"/>
        <v>0</v>
      </c>
      <c r="O396" s="114" t="s">
        <v>1571</v>
      </c>
      <c r="P396" s="112">
        <f>+[1]Adm!C399</f>
        <v>0</v>
      </c>
      <c r="Q396" s="112">
        <f>+[1]PresMpal!C399</f>
        <v>0</v>
      </c>
      <c r="R396" s="112">
        <f>+'[1]Pro civil'!C399</f>
        <v>0</v>
      </c>
      <c r="S396" s="112">
        <f>+'[1]C social'!C399</f>
        <v>0</v>
      </c>
      <c r="T396" s="112">
        <f>+[1]Trasp!C399</f>
        <v>0</v>
      </c>
      <c r="U396" s="112">
        <f>+'[1]Agua P'!C399</f>
        <v>0</v>
      </c>
      <c r="V396">
        <f>+'[1]Des tec'!C20</f>
        <v>0</v>
      </c>
      <c r="W396" s="112">
        <f>+'[1]Gastos R33'!C400</f>
        <v>0</v>
      </c>
      <c r="X396" s="104"/>
      <c r="Y396" s="104"/>
      <c r="Z396" s="112">
        <f t="shared" si="12"/>
        <v>0</v>
      </c>
      <c r="AA396" s="104"/>
    </row>
    <row r="397" spans="1:27" x14ac:dyDescent="0.2">
      <c r="A397">
        <v>392</v>
      </c>
      <c r="B397" s="6" t="s">
        <v>682</v>
      </c>
      <c r="C397" s="18">
        <v>4151</v>
      </c>
      <c r="D397" s="19" t="s">
        <v>391</v>
      </c>
      <c r="E397" s="27">
        <f>SUMIF($O$9:$O$690,C397,$N$9:$N$690)</f>
        <v>0</v>
      </c>
      <c r="F397" s="25"/>
      <c r="G397"/>
      <c r="N397" s="112">
        <f t="shared" si="13"/>
        <v>0</v>
      </c>
      <c r="O397" s="114" t="s">
        <v>1572</v>
      </c>
      <c r="P397" s="107">
        <f>+[1]Adm!C400</f>
        <v>0</v>
      </c>
      <c r="Q397" s="107">
        <f>+[1]PresMpal!C400</f>
        <v>0</v>
      </c>
      <c r="R397" s="107">
        <f>+'[1]Pro civil'!C400</f>
        <v>0</v>
      </c>
      <c r="S397" s="107">
        <f>+'[1]C social'!C400</f>
        <v>0</v>
      </c>
      <c r="T397" s="107">
        <f>+[1]Trasp!C400</f>
        <v>0</v>
      </c>
      <c r="U397" s="107">
        <f>+'[1]Agua P'!C400</f>
        <v>0</v>
      </c>
      <c r="V397">
        <f>+'[1]Des tec'!C21</f>
        <v>0</v>
      </c>
      <c r="W397" s="107">
        <f>+'[1]Gastos R33'!C401</f>
        <v>0</v>
      </c>
      <c r="Z397" s="107">
        <f t="shared" si="12"/>
        <v>0</v>
      </c>
    </row>
    <row r="398" spans="1:27" x14ac:dyDescent="0.2">
      <c r="A398">
        <v>393</v>
      </c>
      <c r="B398" s="6">
        <v>2</v>
      </c>
      <c r="C398" s="16">
        <v>4160</v>
      </c>
      <c r="D398" s="17" t="s">
        <v>392</v>
      </c>
      <c r="E398" s="24">
        <f>+E399</f>
        <v>0</v>
      </c>
      <c r="F398" s="25"/>
      <c r="G398"/>
      <c r="N398" s="112">
        <f t="shared" si="13"/>
        <v>300000</v>
      </c>
      <c r="O398" s="114" t="s">
        <v>1573</v>
      </c>
      <c r="P398" s="112">
        <f>+[1]Adm!C401</f>
        <v>0</v>
      </c>
      <c r="Q398" s="112">
        <f>+[1]PresMpal!C401</f>
        <v>0</v>
      </c>
      <c r="R398" s="112">
        <f>+'[1]Pro civil'!C401</f>
        <v>0</v>
      </c>
      <c r="S398" s="112">
        <f>+'[1]C social'!C401</f>
        <v>0</v>
      </c>
      <c r="T398" s="112">
        <f>+[1]Trasp!C401</f>
        <v>0</v>
      </c>
      <c r="U398" s="112">
        <f>+'[1]Agua P'!C401</f>
        <v>0</v>
      </c>
      <c r="V398">
        <f>+'[1]Des tec'!C22</f>
        <v>300000</v>
      </c>
      <c r="W398" s="112">
        <f>+'[1]Gastos R33'!C402</f>
        <v>0</v>
      </c>
      <c r="X398" s="104"/>
      <c r="Y398" s="104"/>
      <c r="Z398" s="112">
        <f t="shared" si="12"/>
        <v>0</v>
      </c>
      <c r="AA398" s="104"/>
    </row>
    <row r="399" spans="1:27" x14ac:dyDescent="0.2">
      <c r="A399">
        <v>394</v>
      </c>
      <c r="B399" s="6" t="s">
        <v>682</v>
      </c>
      <c r="C399" s="18">
        <v>4161</v>
      </c>
      <c r="D399" s="19" t="s">
        <v>393</v>
      </c>
      <c r="E399" s="27">
        <f>SUMIF($O$9:$O$690,C399,$N$9:$N$690)</f>
        <v>0</v>
      </c>
      <c r="F399" s="25"/>
      <c r="G399"/>
      <c r="N399" s="112">
        <f t="shared" si="13"/>
        <v>0</v>
      </c>
      <c r="O399" s="114" t="s">
        <v>1574</v>
      </c>
      <c r="P399" s="107">
        <f>+[1]Adm!C402</f>
        <v>0</v>
      </c>
      <c r="Q399" s="107">
        <f>+[1]PresMpal!C402</f>
        <v>0</v>
      </c>
      <c r="R399" s="107">
        <f>+'[1]Pro civil'!C402</f>
        <v>0</v>
      </c>
      <c r="S399" s="107">
        <f>+'[1]C social'!C402</f>
        <v>0</v>
      </c>
      <c r="T399" s="107">
        <f>+[1]Trasp!C402</f>
        <v>0</v>
      </c>
      <c r="U399" s="107">
        <f>+'[1]Agua P'!C402</f>
        <v>0</v>
      </c>
      <c r="V399">
        <f>+'[1]Des tec'!C23</f>
        <v>0</v>
      </c>
      <c r="W399" s="107">
        <f>+'[1]Gastos R33'!C403</f>
        <v>0</v>
      </c>
      <c r="Z399" s="107">
        <f t="shared" si="12"/>
        <v>0</v>
      </c>
    </row>
    <row r="400" spans="1:27" x14ac:dyDescent="0.2">
      <c r="A400">
        <v>395</v>
      </c>
      <c r="B400" s="6">
        <v>2</v>
      </c>
      <c r="C400" s="16">
        <v>4170</v>
      </c>
      <c r="D400" s="17" t="s">
        <v>394</v>
      </c>
      <c r="E400" s="24">
        <f>+E401</f>
        <v>0</v>
      </c>
      <c r="F400" s="25"/>
      <c r="G400"/>
      <c r="N400" s="112">
        <f t="shared" si="13"/>
        <v>0</v>
      </c>
      <c r="O400" s="114" t="s">
        <v>1575</v>
      </c>
      <c r="P400" s="112">
        <f>+[1]Adm!C403</f>
        <v>0</v>
      </c>
      <c r="Q400" s="112">
        <f>+[1]PresMpal!C403</f>
        <v>0</v>
      </c>
      <c r="R400" s="112">
        <f>+'[1]Pro civil'!C403</f>
        <v>0</v>
      </c>
      <c r="S400" s="112">
        <f>+'[1]C social'!C403</f>
        <v>0</v>
      </c>
      <c r="T400" s="112">
        <f>+[1]Trasp!C403</f>
        <v>0</v>
      </c>
      <c r="U400" s="112">
        <f>+'[1]Agua P'!C403</f>
        <v>0</v>
      </c>
      <c r="V400">
        <f>+'[1]Des tec'!C24</f>
        <v>0</v>
      </c>
      <c r="W400" s="112">
        <f>+'[1]Gastos R33'!C404</f>
        <v>0</v>
      </c>
      <c r="X400" s="104"/>
      <c r="Y400" s="104"/>
      <c r="Z400" s="112">
        <f t="shared" si="12"/>
        <v>0</v>
      </c>
      <c r="AA400" s="104"/>
    </row>
    <row r="401" spans="1:27" x14ac:dyDescent="0.2">
      <c r="A401">
        <v>396</v>
      </c>
      <c r="B401" s="6" t="s">
        <v>682</v>
      </c>
      <c r="C401" s="18">
        <v>4171</v>
      </c>
      <c r="D401" s="19" t="s">
        <v>395</v>
      </c>
      <c r="E401" s="27">
        <f>SUMIF($O$9:$O$690,C401,$N$9:$N$690)</f>
        <v>0</v>
      </c>
      <c r="F401" s="25"/>
      <c r="G401"/>
      <c r="N401" s="112">
        <f t="shared" si="13"/>
        <v>0</v>
      </c>
      <c r="O401" s="113" t="s">
        <v>1576</v>
      </c>
      <c r="P401" s="107">
        <f>+[1]Adm!C404</f>
        <v>0</v>
      </c>
      <c r="Q401" s="107">
        <f>+[1]PresMpal!C404</f>
        <v>0</v>
      </c>
      <c r="R401" s="107">
        <f>+'[1]Pro civil'!C404</f>
        <v>0</v>
      </c>
      <c r="S401" s="107">
        <f>+'[1]C social'!C404</f>
        <v>0</v>
      </c>
      <c r="T401" s="107">
        <f>+[1]Trasp!C404</f>
        <v>0</v>
      </c>
      <c r="U401" s="107">
        <f>+'[1]Agua P'!C404</f>
        <v>0</v>
      </c>
      <c r="V401">
        <f>+'[1]Des tec'!C25</f>
        <v>0</v>
      </c>
      <c r="W401" s="107">
        <f>+'[1]Gastos R33'!C405</f>
        <v>0</v>
      </c>
      <c r="Z401" s="107">
        <f t="shared" si="12"/>
        <v>0</v>
      </c>
    </row>
    <row r="402" spans="1:27" x14ac:dyDescent="0.2">
      <c r="A402">
        <v>397</v>
      </c>
      <c r="B402" s="6">
        <v>2</v>
      </c>
      <c r="C402" s="16">
        <v>4180</v>
      </c>
      <c r="D402" s="17" t="s">
        <v>396</v>
      </c>
      <c r="E402" s="24">
        <f>+E403</f>
        <v>0</v>
      </c>
      <c r="F402" s="25"/>
      <c r="G402"/>
      <c r="N402" s="112">
        <f t="shared" si="13"/>
        <v>0</v>
      </c>
      <c r="O402" s="114" t="s">
        <v>1577</v>
      </c>
      <c r="P402" s="112">
        <f>+[1]Adm!C405</f>
        <v>0</v>
      </c>
      <c r="Q402" s="112">
        <f>+[1]PresMpal!C405</f>
        <v>0</v>
      </c>
      <c r="R402" s="112">
        <f>+'[1]Pro civil'!C405</f>
        <v>0</v>
      </c>
      <c r="S402" s="112">
        <f>+'[1]C social'!C405</f>
        <v>0</v>
      </c>
      <c r="T402" s="112">
        <f>+[1]Trasp!C405</f>
        <v>0</v>
      </c>
      <c r="U402" s="112">
        <f>+'[1]Agua P'!C405</f>
        <v>0</v>
      </c>
      <c r="V402">
        <f>+'[1]Des tec'!C26</f>
        <v>0</v>
      </c>
      <c r="W402" s="112">
        <f>+'[1]Gastos R33'!C406</f>
        <v>0</v>
      </c>
      <c r="X402" s="104"/>
      <c r="Y402" s="104"/>
      <c r="Z402" s="112">
        <f t="shared" si="12"/>
        <v>0</v>
      </c>
      <c r="AA402" s="104"/>
    </row>
    <row r="403" spans="1:27" x14ac:dyDescent="0.2">
      <c r="A403">
        <v>398</v>
      </c>
      <c r="B403" s="6" t="s">
        <v>682</v>
      </c>
      <c r="C403" s="18">
        <v>4181</v>
      </c>
      <c r="D403" s="19" t="s">
        <v>397</v>
      </c>
      <c r="E403" s="27">
        <f>SUMIF($O$9:$O$690,C403,$N$9:$N$690)</f>
        <v>0</v>
      </c>
      <c r="F403" s="25"/>
      <c r="G403"/>
      <c r="N403" s="112">
        <f t="shared" si="13"/>
        <v>0</v>
      </c>
      <c r="O403" s="114" t="s">
        <v>1578</v>
      </c>
      <c r="P403" s="107">
        <f>+[1]Adm!C406</f>
        <v>0</v>
      </c>
      <c r="Q403" s="107">
        <f>+[1]PresMpal!C406</f>
        <v>0</v>
      </c>
      <c r="R403" s="107">
        <f>+'[1]Pro civil'!C406</f>
        <v>0</v>
      </c>
      <c r="S403" s="107">
        <f>+'[1]C social'!C406</f>
        <v>0</v>
      </c>
      <c r="T403" s="107">
        <f>+[1]Trasp!C406</f>
        <v>0</v>
      </c>
      <c r="U403" s="107">
        <f>+'[1]Agua P'!C406</f>
        <v>0</v>
      </c>
      <c r="V403">
        <f>+'[1]Des tec'!C27</f>
        <v>0</v>
      </c>
      <c r="W403" s="107">
        <f>+'[1]Gastos R33'!C407</f>
        <v>0</v>
      </c>
      <c r="Z403" s="107">
        <f t="shared" si="12"/>
        <v>0</v>
      </c>
    </row>
    <row r="404" spans="1:27" x14ac:dyDescent="0.2">
      <c r="A404">
        <v>399</v>
      </c>
      <c r="B404" s="6">
        <v>2</v>
      </c>
      <c r="C404" s="16">
        <v>4190</v>
      </c>
      <c r="D404" s="17" t="s">
        <v>398</v>
      </c>
      <c r="E404" s="24">
        <f>+E405</f>
        <v>0</v>
      </c>
      <c r="F404" s="25"/>
      <c r="G404"/>
      <c r="N404" s="112">
        <f t="shared" si="13"/>
        <v>0</v>
      </c>
      <c r="O404" s="114" t="s">
        <v>1579</v>
      </c>
      <c r="P404" s="112">
        <f>+[1]Adm!C407</f>
        <v>0</v>
      </c>
      <c r="Q404" s="112">
        <f>+[1]PresMpal!C407</f>
        <v>0</v>
      </c>
      <c r="R404" s="112">
        <f>+'[1]Pro civil'!C407</f>
        <v>0</v>
      </c>
      <c r="S404" s="112">
        <f>+'[1]C social'!C407</f>
        <v>0</v>
      </c>
      <c r="T404" s="112">
        <f>+[1]Trasp!C407</f>
        <v>0</v>
      </c>
      <c r="U404" s="112">
        <f>+'[1]Agua P'!C407</f>
        <v>0</v>
      </c>
      <c r="V404">
        <f>+'[1]Des tec'!C28</f>
        <v>0</v>
      </c>
      <c r="W404" s="112">
        <f>+'[1]Gastos R33'!C408</f>
        <v>0</v>
      </c>
      <c r="X404" s="104"/>
      <c r="Y404" s="104"/>
      <c r="Z404" s="112">
        <f t="shared" si="12"/>
        <v>0</v>
      </c>
      <c r="AA404" s="104"/>
    </row>
    <row r="405" spans="1:27" x14ac:dyDescent="0.2">
      <c r="A405">
        <v>400</v>
      </c>
      <c r="B405" s="6" t="s">
        <v>682</v>
      </c>
      <c r="C405" s="18">
        <v>4191</v>
      </c>
      <c r="D405" s="19" t="s">
        <v>399</v>
      </c>
      <c r="E405" s="27">
        <f>SUMIF($O$9:$O$690,C405,$N$9:$N$690)</f>
        <v>0</v>
      </c>
      <c r="F405" s="25"/>
      <c r="G405"/>
      <c r="N405" s="112">
        <f t="shared" si="13"/>
        <v>0</v>
      </c>
      <c r="O405" s="114" t="s">
        <v>1580</v>
      </c>
      <c r="P405" s="107">
        <f>+[1]Adm!C408</f>
        <v>0</v>
      </c>
      <c r="Q405" s="107">
        <f>+[1]PresMpal!C408</f>
        <v>0</v>
      </c>
      <c r="R405" s="107">
        <f>+'[1]Pro civil'!C408</f>
        <v>0</v>
      </c>
      <c r="S405" s="107">
        <f>+'[1]C social'!C408</f>
        <v>0</v>
      </c>
      <c r="T405" s="107">
        <f>+[1]Trasp!C408</f>
        <v>0</v>
      </c>
      <c r="U405" s="107">
        <f>+'[1]Agua P'!C408</f>
        <v>0</v>
      </c>
      <c r="V405">
        <f>+'[1]Des tec'!C29</f>
        <v>0</v>
      </c>
      <c r="W405" s="107">
        <f>+'[1]Gastos R33'!C409</f>
        <v>0</v>
      </c>
      <c r="Z405" s="107">
        <f t="shared" si="12"/>
        <v>0</v>
      </c>
    </row>
    <row r="406" spans="1:27" x14ac:dyDescent="0.2">
      <c r="A406">
        <v>401</v>
      </c>
      <c r="B406" s="6">
        <v>3</v>
      </c>
      <c r="C406" s="14">
        <v>4200</v>
      </c>
      <c r="D406" s="15" t="s">
        <v>400</v>
      </c>
      <c r="E406" s="26">
        <f>+E407+E410+E412+E414+E416</f>
        <v>0</v>
      </c>
      <c r="F406" s="25"/>
      <c r="G406"/>
      <c r="N406" s="112">
        <f t="shared" si="13"/>
        <v>0</v>
      </c>
      <c r="O406" s="114" t="s">
        <v>1581</v>
      </c>
      <c r="P406" s="112">
        <f>+[1]Adm!C409</f>
        <v>0</v>
      </c>
      <c r="Q406" s="112">
        <f>+[1]PresMpal!C409</f>
        <v>0</v>
      </c>
      <c r="R406" s="112">
        <f>+'[1]Pro civil'!C409</f>
        <v>0</v>
      </c>
      <c r="S406" s="112">
        <f>+'[1]C social'!C409</f>
        <v>0</v>
      </c>
      <c r="T406" s="112">
        <f>+[1]Trasp!C409</f>
        <v>0</v>
      </c>
      <c r="U406" s="112">
        <f>+'[1]Agua P'!C409</f>
        <v>0</v>
      </c>
      <c r="V406">
        <f>+'[1]Des tec'!C30</f>
        <v>0</v>
      </c>
      <c r="W406" s="112">
        <f>+'[1]Gastos R33'!C410</f>
        <v>0</v>
      </c>
      <c r="X406" s="104"/>
      <c r="Y406" s="104"/>
      <c r="Z406" s="112">
        <f t="shared" si="12"/>
        <v>0</v>
      </c>
      <c r="AA406" s="104"/>
    </row>
    <row r="407" spans="1:27" x14ac:dyDescent="0.2">
      <c r="A407">
        <v>402</v>
      </c>
      <c r="B407" s="6">
        <v>2</v>
      </c>
      <c r="C407" s="16">
        <v>4210</v>
      </c>
      <c r="D407" s="17" t="s">
        <v>401</v>
      </c>
      <c r="E407" s="24">
        <f>+E408+E409</f>
        <v>0</v>
      </c>
      <c r="F407" s="25"/>
      <c r="G407"/>
      <c r="N407" s="112">
        <f t="shared" si="13"/>
        <v>0</v>
      </c>
      <c r="O407" s="114" t="s">
        <v>1582</v>
      </c>
      <c r="P407" s="112">
        <f>+[1]Adm!C410</f>
        <v>0</v>
      </c>
      <c r="Q407" s="112">
        <f>+[1]PresMpal!C410</f>
        <v>0</v>
      </c>
      <c r="R407" s="112">
        <f>+'[1]Pro civil'!C410</f>
        <v>0</v>
      </c>
      <c r="S407" s="112">
        <f>+'[1]C social'!C410</f>
        <v>0</v>
      </c>
      <c r="T407" s="112">
        <f>+[1]Trasp!C410</f>
        <v>0</v>
      </c>
      <c r="U407" s="112">
        <f>+'[1]Agua P'!C410</f>
        <v>0</v>
      </c>
      <c r="V407">
        <f>+'[1]Des tec'!C31</f>
        <v>0</v>
      </c>
      <c r="W407" s="112">
        <f>+'[1]Gastos R33'!C411</f>
        <v>0</v>
      </c>
      <c r="X407" s="104"/>
      <c r="Y407" s="104"/>
      <c r="Z407" s="112">
        <f t="shared" si="12"/>
        <v>0</v>
      </c>
      <c r="AA407" s="104"/>
    </row>
    <row r="408" spans="1:27" x14ac:dyDescent="0.2">
      <c r="A408">
        <v>403</v>
      </c>
      <c r="B408" s="6" t="s">
        <v>682</v>
      </c>
      <c r="C408" s="18">
        <v>4211</v>
      </c>
      <c r="D408" s="19" t="s">
        <v>402</v>
      </c>
      <c r="E408" s="27">
        <f>SUMIF($O$9:$O$690,C408,$N$9:$N$690)</f>
        <v>0</v>
      </c>
      <c r="F408" s="25"/>
      <c r="G408"/>
      <c r="N408" s="112">
        <f t="shared" si="13"/>
        <v>0</v>
      </c>
      <c r="O408" s="114" t="s">
        <v>1583</v>
      </c>
      <c r="P408" s="107">
        <f>+[1]Adm!C411</f>
        <v>0</v>
      </c>
      <c r="Q408" s="107">
        <f>+[1]PresMpal!C411</f>
        <v>0</v>
      </c>
      <c r="R408" s="107">
        <f>+'[1]Pro civil'!C411</f>
        <v>0</v>
      </c>
      <c r="S408" s="107">
        <f>+'[1]C social'!C411</f>
        <v>0</v>
      </c>
      <c r="T408" s="107">
        <f>+[1]Trasp!C411</f>
        <v>0</v>
      </c>
      <c r="U408" s="107">
        <f>+'[1]Agua P'!C411</f>
        <v>0</v>
      </c>
      <c r="V408">
        <f>+'[1]Des tec'!C32</f>
        <v>0</v>
      </c>
      <c r="W408" s="107">
        <f>+'[1]Gastos R33'!C412</f>
        <v>0</v>
      </c>
      <c r="Z408" s="107">
        <f t="shared" si="12"/>
        <v>0</v>
      </c>
    </row>
    <row r="409" spans="1:27" x14ac:dyDescent="0.2">
      <c r="A409">
        <v>404</v>
      </c>
      <c r="B409" s="6">
        <v>1</v>
      </c>
      <c r="C409" s="18">
        <v>4212</v>
      </c>
      <c r="D409" s="19" t="s">
        <v>403</v>
      </c>
      <c r="E409" s="27">
        <f>SUMIF($O$9:$O$690,C409,$N$9:$N$690)</f>
        <v>0</v>
      </c>
      <c r="F409" s="25"/>
      <c r="G409"/>
      <c r="N409" s="112">
        <f t="shared" si="13"/>
        <v>0</v>
      </c>
      <c r="O409" s="114" t="s">
        <v>1584</v>
      </c>
      <c r="P409" s="107">
        <f>+[1]Adm!C412</f>
        <v>0</v>
      </c>
      <c r="Q409" s="107">
        <f>+[1]PresMpal!C412</f>
        <v>0</v>
      </c>
      <c r="R409" s="107">
        <f>+'[1]Pro civil'!C412</f>
        <v>0</v>
      </c>
      <c r="S409" s="107">
        <f>+'[1]C social'!C412</f>
        <v>0</v>
      </c>
      <c r="T409" s="107">
        <f>+[1]Trasp!C412</f>
        <v>0</v>
      </c>
      <c r="U409" s="107">
        <f>+'[1]Agua P'!C412</f>
        <v>0</v>
      </c>
      <c r="V409">
        <f>+'[1]Des tec'!C33</f>
        <v>0</v>
      </c>
      <c r="W409" s="107">
        <f>+'[1]Gastos R33'!C413</f>
        <v>0</v>
      </c>
      <c r="Z409" s="107">
        <f t="shared" si="12"/>
        <v>0</v>
      </c>
    </row>
    <row r="410" spans="1:27" x14ac:dyDescent="0.2">
      <c r="A410">
        <v>405</v>
      </c>
      <c r="B410" s="6">
        <v>2</v>
      </c>
      <c r="C410" s="16">
        <v>4220</v>
      </c>
      <c r="D410" s="17" t="s">
        <v>404</v>
      </c>
      <c r="E410" s="24">
        <f>+E411</f>
        <v>0</v>
      </c>
      <c r="F410" s="25"/>
      <c r="G410"/>
      <c r="N410" s="112">
        <f t="shared" si="13"/>
        <v>0</v>
      </c>
      <c r="O410" s="113" t="s">
        <v>1585</v>
      </c>
      <c r="P410" s="112">
        <f>+[1]Adm!C413</f>
        <v>0</v>
      </c>
      <c r="Q410" s="112">
        <f>+[1]PresMpal!C413</f>
        <v>0</v>
      </c>
      <c r="R410" s="112">
        <f>+'[1]Pro civil'!C413</f>
        <v>0</v>
      </c>
      <c r="S410" s="112">
        <f>+'[1]C social'!C413</f>
        <v>0</v>
      </c>
      <c r="T410" s="112">
        <f>+[1]Trasp!C413</f>
        <v>0</v>
      </c>
      <c r="U410" s="112">
        <f>+'[1]Agua P'!C413</f>
        <v>0</v>
      </c>
      <c r="V410">
        <f>+'[1]Des tec'!C34</f>
        <v>0</v>
      </c>
      <c r="W410" s="112">
        <f>+'[1]Gastos R33'!C414</f>
        <v>0</v>
      </c>
      <c r="X410" s="104"/>
      <c r="Y410" s="104"/>
      <c r="Z410" s="112">
        <f t="shared" si="12"/>
        <v>0</v>
      </c>
      <c r="AA410" s="104"/>
    </row>
    <row r="411" spans="1:27" x14ac:dyDescent="0.2">
      <c r="A411">
        <v>406</v>
      </c>
      <c r="B411" s="6" t="s">
        <v>682</v>
      </c>
      <c r="C411" s="18">
        <v>4221</v>
      </c>
      <c r="D411" s="19" t="s">
        <v>405</v>
      </c>
      <c r="E411" s="27">
        <f>SUMIF($O$9:$O$690,C411,$N$9:$N$690)</f>
        <v>0</v>
      </c>
      <c r="F411" s="25"/>
      <c r="G411"/>
      <c r="N411" s="112">
        <f t="shared" si="13"/>
        <v>0</v>
      </c>
      <c r="O411" s="114" t="s">
        <v>1586</v>
      </c>
      <c r="P411" s="107">
        <f>+[1]Adm!C414</f>
        <v>0</v>
      </c>
      <c r="Q411" s="107">
        <f>+[1]PresMpal!C414</f>
        <v>0</v>
      </c>
      <c r="R411" s="107">
        <f>+'[1]Pro civil'!C414</f>
        <v>0</v>
      </c>
      <c r="S411" s="107">
        <f>+'[1]C social'!C414</f>
        <v>0</v>
      </c>
      <c r="T411" s="107">
        <f>+[1]Trasp!C414</f>
        <v>0</v>
      </c>
      <c r="U411" s="107">
        <f>+'[1]Agua P'!C414</f>
        <v>0</v>
      </c>
      <c r="V411">
        <f>+'[1]Des tec'!C35</f>
        <v>0</v>
      </c>
      <c r="W411" s="107">
        <f>+'[1]Gastos R33'!C415</f>
        <v>0</v>
      </c>
      <c r="Z411" s="107">
        <f t="shared" si="12"/>
        <v>0</v>
      </c>
    </row>
    <row r="412" spans="1:27" x14ac:dyDescent="0.2">
      <c r="A412">
        <v>407</v>
      </c>
      <c r="B412" s="6">
        <v>2</v>
      </c>
      <c r="C412" s="16">
        <v>4230</v>
      </c>
      <c r="D412" s="17" t="s">
        <v>406</v>
      </c>
      <c r="E412" s="24">
        <f>+E413</f>
        <v>0</v>
      </c>
      <c r="F412" s="25"/>
      <c r="G412"/>
      <c r="N412" s="112">
        <f t="shared" si="13"/>
        <v>0</v>
      </c>
      <c r="O412" s="114" t="s">
        <v>1587</v>
      </c>
      <c r="P412" s="112">
        <f>+[1]Adm!C415</f>
        <v>0</v>
      </c>
      <c r="Q412" s="112">
        <f>+[1]PresMpal!C415</f>
        <v>0</v>
      </c>
      <c r="R412" s="112">
        <f>+'[1]Pro civil'!C415</f>
        <v>0</v>
      </c>
      <c r="S412" s="112">
        <f>+'[1]C social'!C415</f>
        <v>0</v>
      </c>
      <c r="T412" s="112">
        <f>+[1]Trasp!C415</f>
        <v>0</v>
      </c>
      <c r="U412" s="112">
        <f>+'[1]Agua P'!C415</f>
        <v>0</v>
      </c>
      <c r="V412">
        <f>+'[1]Des tec'!C36</f>
        <v>0</v>
      </c>
      <c r="W412" s="112">
        <f>+'[1]Gastos R33'!C416</f>
        <v>0</v>
      </c>
      <c r="X412" s="104"/>
      <c r="Y412" s="104"/>
      <c r="Z412" s="112">
        <f t="shared" si="12"/>
        <v>0</v>
      </c>
      <c r="AA412" s="104"/>
    </row>
    <row r="413" spans="1:27" x14ac:dyDescent="0.2">
      <c r="A413">
        <v>408</v>
      </c>
      <c r="B413" s="6" t="s">
        <v>682</v>
      </c>
      <c r="C413" s="18">
        <v>4231</v>
      </c>
      <c r="D413" s="19" t="s">
        <v>407</v>
      </c>
      <c r="E413" s="27">
        <f>SUMIF($O$9:$O$690,C413,$N$9:$N$690)</f>
        <v>0</v>
      </c>
      <c r="F413" s="25"/>
      <c r="G413"/>
      <c r="N413" s="112">
        <f t="shared" si="13"/>
        <v>0</v>
      </c>
      <c r="O413" s="114" t="s">
        <v>1588</v>
      </c>
      <c r="P413" s="107">
        <f>+[1]Adm!C416</f>
        <v>0</v>
      </c>
      <c r="Q413" s="107">
        <f>+[1]PresMpal!C416</f>
        <v>0</v>
      </c>
      <c r="R413" s="107">
        <f>+'[1]Pro civil'!C416</f>
        <v>0</v>
      </c>
      <c r="S413" s="107">
        <f>+'[1]C social'!C416</f>
        <v>0</v>
      </c>
      <c r="T413" s="107">
        <f>+[1]Trasp!C416</f>
        <v>0</v>
      </c>
      <c r="U413" s="107">
        <f>+'[1]Agua P'!C416</f>
        <v>0</v>
      </c>
      <c r="V413">
        <f>+'[1]Des tec'!C37</f>
        <v>0</v>
      </c>
      <c r="W413" s="107">
        <f>+'[1]Gastos R33'!C417</f>
        <v>0</v>
      </c>
      <c r="Z413" s="107">
        <f t="shared" si="12"/>
        <v>0</v>
      </c>
    </row>
    <row r="414" spans="1:27" x14ac:dyDescent="0.2">
      <c r="A414">
        <v>409</v>
      </c>
      <c r="B414" s="6">
        <v>2</v>
      </c>
      <c r="C414" s="16">
        <v>4240</v>
      </c>
      <c r="D414" s="17" t="s">
        <v>408</v>
      </c>
      <c r="E414" s="24">
        <f>+E415</f>
        <v>0</v>
      </c>
      <c r="F414" s="25"/>
      <c r="G414"/>
      <c r="N414" s="112">
        <f t="shared" si="13"/>
        <v>0</v>
      </c>
      <c r="O414" s="114" t="s">
        <v>1589</v>
      </c>
      <c r="P414" s="112">
        <f>+[1]Adm!C417</f>
        <v>0</v>
      </c>
      <c r="Q414" s="112">
        <f>+[1]PresMpal!C417</f>
        <v>0</v>
      </c>
      <c r="R414" s="112">
        <f>+'[1]Pro civil'!C417</f>
        <v>0</v>
      </c>
      <c r="S414" s="112">
        <f>+'[1]C social'!C417</f>
        <v>0</v>
      </c>
      <c r="T414" s="112">
        <f>+[1]Trasp!C417</f>
        <v>0</v>
      </c>
      <c r="U414" s="112">
        <f>+'[1]Agua P'!C417</f>
        <v>0</v>
      </c>
      <c r="V414">
        <f>+'[1]Des tec'!C38</f>
        <v>0</v>
      </c>
      <c r="W414" s="112">
        <f>+'[1]Gastos R33'!C418</f>
        <v>0</v>
      </c>
      <c r="X414" s="104"/>
      <c r="Y414" s="104"/>
      <c r="Z414" s="112">
        <f t="shared" si="12"/>
        <v>0</v>
      </c>
      <c r="AA414" s="104"/>
    </row>
    <row r="415" spans="1:27" x14ac:dyDescent="0.2">
      <c r="A415">
        <v>410</v>
      </c>
      <c r="B415" s="6" t="s">
        <v>682</v>
      </c>
      <c r="C415" s="18">
        <v>4241</v>
      </c>
      <c r="D415" s="19" t="s">
        <v>409</v>
      </c>
      <c r="E415" s="27">
        <f>SUMIF($O$9:$O$690,C415,$N$9:$N$690)</f>
        <v>0</v>
      </c>
      <c r="F415" s="25"/>
      <c r="G415"/>
      <c r="N415" s="112">
        <f t="shared" si="13"/>
        <v>0</v>
      </c>
      <c r="O415" s="113" t="s">
        <v>1590</v>
      </c>
      <c r="P415" s="107">
        <f>+[1]Adm!C418</f>
        <v>0</v>
      </c>
      <c r="Q415" s="107">
        <f>+[1]PresMpal!C418</f>
        <v>0</v>
      </c>
      <c r="R415" s="107">
        <f>+'[1]Pro civil'!C418</f>
        <v>0</v>
      </c>
      <c r="S415" s="107">
        <f>+'[1]C social'!C418</f>
        <v>0</v>
      </c>
      <c r="T415" s="107">
        <f>+[1]Trasp!C418</f>
        <v>0</v>
      </c>
      <c r="U415" s="107">
        <f>+'[1]Agua P'!C418</f>
        <v>0</v>
      </c>
      <c r="V415">
        <f>+'[1]Des tec'!C39</f>
        <v>0</v>
      </c>
      <c r="W415" s="107">
        <f>+'[1]Gastos R33'!C419</f>
        <v>0</v>
      </c>
      <c r="Z415" s="107">
        <f t="shared" si="12"/>
        <v>0</v>
      </c>
    </row>
    <row r="416" spans="1:27" x14ac:dyDescent="0.2">
      <c r="A416">
        <v>411</v>
      </c>
      <c r="B416" s="6">
        <v>2</v>
      </c>
      <c r="C416" s="16">
        <v>4250</v>
      </c>
      <c r="D416" s="17" t="s">
        <v>410</v>
      </c>
      <c r="E416" s="24">
        <f>+E417</f>
        <v>0</v>
      </c>
      <c r="F416" s="25"/>
      <c r="G416"/>
      <c r="N416" s="112">
        <f t="shared" si="13"/>
        <v>0</v>
      </c>
      <c r="O416" s="114" t="s">
        <v>1591</v>
      </c>
      <c r="P416" s="112">
        <f>+[1]Adm!C419</f>
        <v>0</v>
      </c>
      <c r="Q416" s="112">
        <f>+[1]PresMpal!C419</f>
        <v>0</v>
      </c>
      <c r="R416" s="112">
        <f>+'[1]Pro civil'!C419</f>
        <v>0</v>
      </c>
      <c r="S416" s="112">
        <f>+'[1]C social'!C419</f>
        <v>0</v>
      </c>
      <c r="T416" s="112">
        <f>+[1]Trasp!C419</f>
        <v>0</v>
      </c>
      <c r="U416" s="112">
        <f>+'[1]Agua P'!C419</f>
        <v>0</v>
      </c>
      <c r="V416">
        <f>+'[1]Des tec'!C40</f>
        <v>0</v>
      </c>
      <c r="W416" s="112">
        <f>+'[1]Gastos R33'!C420</f>
        <v>0</v>
      </c>
      <c r="X416" s="104"/>
      <c r="Y416" s="104"/>
      <c r="Z416" s="112">
        <f t="shared" si="12"/>
        <v>0</v>
      </c>
      <c r="AA416" s="104"/>
    </row>
    <row r="417" spans="1:27" x14ac:dyDescent="0.2">
      <c r="A417">
        <v>412</v>
      </c>
      <c r="B417" s="6" t="s">
        <v>682</v>
      </c>
      <c r="C417" s="18">
        <v>4251</v>
      </c>
      <c r="D417" s="19" t="s">
        <v>411</v>
      </c>
      <c r="E417" s="27">
        <f>SUMIF($O$9:$O$690,C417,$N$9:$N$690)</f>
        <v>0</v>
      </c>
      <c r="F417" s="25"/>
      <c r="G417"/>
      <c r="N417" s="112">
        <f t="shared" si="13"/>
        <v>0</v>
      </c>
      <c r="O417" s="114" t="s">
        <v>1592</v>
      </c>
      <c r="P417" s="107">
        <f>+[1]Adm!C420</f>
        <v>0</v>
      </c>
      <c r="Q417" s="107">
        <f>+[1]PresMpal!C420</f>
        <v>0</v>
      </c>
      <c r="R417" s="107">
        <f>+'[1]Pro civil'!C420</f>
        <v>0</v>
      </c>
      <c r="S417" s="107">
        <f>+'[1]C social'!C420</f>
        <v>0</v>
      </c>
      <c r="T417" s="107">
        <f>+[1]Trasp!C420</f>
        <v>0</v>
      </c>
      <c r="U417" s="107">
        <f>+'[1]Agua P'!C420</f>
        <v>0</v>
      </c>
      <c r="V417">
        <f>+'[1]Des tec'!C41</f>
        <v>0</v>
      </c>
      <c r="W417" s="107">
        <f>+'[1]Gastos R33'!C421</f>
        <v>0</v>
      </c>
      <c r="Z417" s="107">
        <f t="shared" si="12"/>
        <v>0</v>
      </c>
    </row>
    <row r="418" spans="1:27" x14ac:dyDescent="0.2">
      <c r="A418">
        <v>413</v>
      </c>
      <c r="B418" s="6">
        <v>3</v>
      </c>
      <c r="C418" s="14">
        <v>4300</v>
      </c>
      <c r="D418" s="15" t="s">
        <v>412</v>
      </c>
      <c r="E418" s="26">
        <f>+E419+E421+E423+E425+E427+E429+E431+E433+E435</f>
        <v>0</v>
      </c>
      <c r="F418" s="25"/>
      <c r="G418"/>
      <c r="N418" s="112">
        <f t="shared" si="13"/>
        <v>0</v>
      </c>
      <c r="O418" s="114" t="s">
        <v>1593</v>
      </c>
      <c r="P418" s="112">
        <f>+[1]Adm!C421</f>
        <v>0</v>
      </c>
      <c r="Q418" s="112">
        <f>+[1]PresMpal!C421</f>
        <v>0</v>
      </c>
      <c r="R418" s="112">
        <f>+'[1]Pro civil'!C421</f>
        <v>0</v>
      </c>
      <c r="S418" s="112">
        <f>+'[1]C social'!C421</f>
        <v>0</v>
      </c>
      <c r="T418" s="112">
        <f>+[1]Trasp!C421</f>
        <v>0</v>
      </c>
      <c r="U418" s="112">
        <f>+'[1]Agua P'!C421</f>
        <v>0</v>
      </c>
      <c r="V418">
        <f>+'[1]Des tec'!C42</f>
        <v>0</v>
      </c>
      <c r="W418" s="112">
        <f>+'[1]Gastos R33'!C422</f>
        <v>0</v>
      </c>
      <c r="X418" s="104"/>
      <c r="Y418" s="104"/>
      <c r="Z418" s="112">
        <f t="shared" si="12"/>
        <v>0</v>
      </c>
      <c r="AA418" s="104"/>
    </row>
    <row r="419" spans="1:27" x14ac:dyDescent="0.2">
      <c r="A419">
        <v>414</v>
      </c>
      <c r="B419" s="6">
        <v>2</v>
      </c>
      <c r="C419" s="16">
        <v>4310</v>
      </c>
      <c r="D419" s="17" t="s">
        <v>413</v>
      </c>
      <c r="E419" s="24">
        <f>+E420</f>
        <v>0</v>
      </c>
      <c r="F419" s="25"/>
      <c r="G419"/>
      <c r="N419" s="112">
        <f t="shared" si="13"/>
        <v>0</v>
      </c>
      <c r="O419" s="114" t="s">
        <v>1594</v>
      </c>
      <c r="P419" s="112">
        <f>+[1]Adm!C422</f>
        <v>0</v>
      </c>
      <c r="Q419" s="112">
        <f>+[1]PresMpal!C422</f>
        <v>0</v>
      </c>
      <c r="R419" s="112">
        <f>+'[1]Pro civil'!C422</f>
        <v>0</v>
      </c>
      <c r="S419" s="112">
        <f>+'[1]C social'!C422</f>
        <v>0</v>
      </c>
      <c r="T419" s="112">
        <f>+[1]Trasp!C422</f>
        <v>0</v>
      </c>
      <c r="U419" s="112">
        <f>+'[1]Agua P'!C422</f>
        <v>0</v>
      </c>
      <c r="V419">
        <f>+'[1]Des tec'!C43</f>
        <v>0</v>
      </c>
      <c r="W419" s="112">
        <f>+'[1]Gastos R33'!C423</f>
        <v>0</v>
      </c>
      <c r="X419" s="104"/>
      <c r="Y419" s="104"/>
      <c r="Z419" s="112">
        <f t="shared" si="12"/>
        <v>0</v>
      </c>
      <c r="AA419" s="104"/>
    </row>
    <row r="420" spans="1:27" x14ac:dyDescent="0.2">
      <c r="A420">
        <v>415</v>
      </c>
      <c r="B420" s="6" t="s">
        <v>682</v>
      </c>
      <c r="C420" s="18">
        <v>4311</v>
      </c>
      <c r="D420" s="19" t="s">
        <v>414</v>
      </c>
      <c r="E420" s="27">
        <f>SUMIF($O$9:$O$690,C420,$N$9:$N$690)</f>
        <v>0</v>
      </c>
      <c r="F420" s="25"/>
      <c r="G420"/>
      <c r="N420" s="112">
        <f t="shared" si="13"/>
        <v>0</v>
      </c>
      <c r="O420" s="114" t="s">
        <v>1595</v>
      </c>
      <c r="P420" s="107">
        <f>+[1]Adm!C423</f>
        <v>0</v>
      </c>
      <c r="Q420" s="107">
        <f>+[1]PresMpal!C423</f>
        <v>0</v>
      </c>
      <c r="R420" s="107">
        <f>+'[1]Pro civil'!C423</f>
        <v>0</v>
      </c>
      <c r="S420" s="107">
        <f>+'[1]C social'!C423</f>
        <v>0</v>
      </c>
      <c r="T420" s="107">
        <f>+[1]Trasp!C423</f>
        <v>0</v>
      </c>
      <c r="U420" s="107">
        <f>+'[1]Agua P'!C423</f>
        <v>0</v>
      </c>
      <c r="V420">
        <f>+'[1]Des tec'!C44</f>
        <v>0</v>
      </c>
      <c r="W420" s="107">
        <f>+'[1]Gastos R33'!C424</f>
        <v>0</v>
      </c>
      <c r="Z420" s="107">
        <f t="shared" si="12"/>
        <v>0</v>
      </c>
    </row>
    <row r="421" spans="1:27" x14ac:dyDescent="0.2">
      <c r="A421">
        <v>416</v>
      </c>
      <c r="B421" s="6">
        <v>2</v>
      </c>
      <c r="C421" s="16">
        <v>4320</v>
      </c>
      <c r="D421" s="17" t="s">
        <v>415</v>
      </c>
      <c r="E421" s="24">
        <f>+E422</f>
        <v>0</v>
      </c>
      <c r="F421" s="25"/>
      <c r="G421"/>
      <c r="N421" s="112">
        <f t="shared" si="13"/>
        <v>0</v>
      </c>
      <c r="O421" s="114" t="s">
        <v>1596</v>
      </c>
      <c r="P421" s="112">
        <f>+[1]Adm!C424</f>
        <v>0</v>
      </c>
      <c r="Q421" s="112">
        <f>+[1]PresMpal!C424</f>
        <v>0</v>
      </c>
      <c r="R421" s="112">
        <f>+'[1]Pro civil'!C424</f>
        <v>0</v>
      </c>
      <c r="S421" s="112">
        <f>+'[1]C social'!C424</f>
        <v>0</v>
      </c>
      <c r="T421" s="112">
        <f>+[1]Trasp!C424</f>
        <v>0</v>
      </c>
      <c r="U421" s="112">
        <f>+'[1]Agua P'!C424</f>
        <v>0</v>
      </c>
      <c r="V421">
        <f>+'[1]Des tec'!C45</f>
        <v>0</v>
      </c>
      <c r="W421" s="112">
        <f>+'[1]Gastos R33'!C425</f>
        <v>0</v>
      </c>
      <c r="X421" s="104"/>
      <c r="Y421" s="104"/>
      <c r="Z421" s="112">
        <f t="shared" si="12"/>
        <v>0</v>
      </c>
      <c r="AA421" s="104"/>
    </row>
    <row r="422" spans="1:27" x14ac:dyDescent="0.2">
      <c r="A422">
        <v>417</v>
      </c>
      <c r="B422" s="6" t="s">
        <v>682</v>
      </c>
      <c r="C422" s="18">
        <v>4321</v>
      </c>
      <c r="D422" s="19" t="s">
        <v>416</v>
      </c>
      <c r="E422" s="27">
        <f>SUMIF($O$9:$O$690,C422,$N$9:$N$690)</f>
        <v>0</v>
      </c>
      <c r="F422" s="25"/>
      <c r="G422"/>
      <c r="N422" s="112">
        <f t="shared" si="13"/>
        <v>0</v>
      </c>
      <c r="O422" s="114" t="s">
        <v>1597</v>
      </c>
      <c r="P422" s="107">
        <f>+[1]Adm!C425</f>
        <v>0</v>
      </c>
      <c r="Q422" s="107">
        <f>+[1]PresMpal!C425</f>
        <v>0</v>
      </c>
      <c r="R422" s="107">
        <f>+'[1]Pro civil'!C425</f>
        <v>0</v>
      </c>
      <c r="S422" s="107">
        <f>+'[1]C social'!C425</f>
        <v>0</v>
      </c>
      <c r="T422" s="107">
        <f>+[1]Trasp!C425</f>
        <v>0</v>
      </c>
      <c r="U422" s="107">
        <f>+'[1]Agua P'!C425</f>
        <v>0</v>
      </c>
      <c r="V422">
        <f>+'[1]Des tec'!C46</f>
        <v>0</v>
      </c>
      <c r="W422" s="107">
        <f>+'[1]Gastos R33'!C426</f>
        <v>0</v>
      </c>
      <c r="Z422" s="107">
        <f t="shared" si="12"/>
        <v>0</v>
      </c>
    </row>
    <row r="423" spans="1:27" x14ac:dyDescent="0.2">
      <c r="A423">
        <v>418</v>
      </c>
      <c r="B423" s="6">
        <v>2</v>
      </c>
      <c r="C423" s="16">
        <v>4330</v>
      </c>
      <c r="D423" s="17" t="s">
        <v>417</v>
      </c>
      <c r="E423" s="24">
        <f>+E424</f>
        <v>0</v>
      </c>
      <c r="F423" s="25"/>
      <c r="G423"/>
      <c r="N423" s="112">
        <f t="shared" si="13"/>
        <v>0</v>
      </c>
      <c r="O423" s="114" t="s">
        <v>1598</v>
      </c>
      <c r="P423" s="112">
        <f>+[1]Adm!C426</f>
        <v>0</v>
      </c>
      <c r="Q423" s="112">
        <f>+[1]PresMpal!C426</f>
        <v>0</v>
      </c>
      <c r="R423" s="112">
        <f>+'[1]Pro civil'!C426</f>
        <v>0</v>
      </c>
      <c r="S423" s="112">
        <f>+'[1]C social'!C426</f>
        <v>0</v>
      </c>
      <c r="T423" s="112">
        <f>+[1]Trasp!C426</f>
        <v>0</v>
      </c>
      <c r="U423" s="112">
        <f>+'[1]Agua P'!C426</f>
        <v>0</v>
      </c>
      <c r="V423">
        <f>+'[1]Des tec'!C47</f>
        <v>0</v>
      </c>
      <c r="W423" s="112">
        <f>+'[1]Gastos R33'!C427</f>
        <v>0</v>
      </c>
      <c r="X423" s="104"/>
      <c r="Y423" s="104"/>
      <c r="Z423" s="112">
        <f t="shared" si="12"/>
        <v>0</v>
      </c>
      <c r="AA423" s="104"/>
    </row>
    <row r="424" spans="1:27" x14ac:dyDescent="0.2">
      <c r="A424">
        <v>419</v>
      </c>
      <c r="B424" s="6" t="s">
        <v>682</v>
      </c>
      <c r="C424" s="18">
        <v>4331</v>
      </c>
      <c r="D424" s="19" t="s">
        <v>418</v>
      </c>
      <c r="E424" s="27">
        <f>SUMIF($O$9:$O$690,C424,$N$9:$N$690)</f>
        <v>0</v>
      </c>
      <c r="F424" s="25"/>
      <c r="G424"/>
      <c r="N424" s="112">
        <f t="shared" si="13"/>
        <v>0</v>
      </c>
      <c r="O424" s="114" t="s">
        <v>1599</v>
      </c>
      <c r="P424" s="107">
        <f>+[1]Adm!C427</f>
        <v>0</v>
      </c>
      <c r="Q424" s="107">
        <f>+[1]PresMpal!C427</f>
        <v>0</v>
      </c>
      <c r="R424" s="107">
        <f>+'[1]Pro civil'!C427</f>
        <v>0</v>
      </c>
      <c r="S424" s="107">
        <f>+'[1]C social'!C427</f>
        <v>0</v>
      </c>
      <c r="T424" s="107">
        <f>+[1]Trasp!C427</f>
        <v>0</v>
      </c>
      <c r="U424" s="107">
        <f>+'[1]Agua P'!C427</f>
        <v>0</v>
      </c>
      <c r="V424">
        <f>+'[1]Des tec'!C48</f>
        <v>0</v>
      </c>
      <c r="W424" s="107">
        <f>+'[1]Gastos R33'!C428</f>
        <v>0</v>
      </c>
      <c r="Z424" s="107">
        <f t="shared" ref="Z424:Z480" si="14">+P424-Q424-R424-S424-T424-U424</f>
        <v>0</v>
      </c>
    </row>
    <row r="425" spans="1:27" x14ac:dyDescent="0.2">
      <c r="A425">
        <v>420</v>
      </c>
      <c r="B425" s="6">
        <v>2</v>
      </c>
      <c r="C425" s="16">
        <v>4340</v>
      </c>
      <c r="D425" s="17" t="s">
        <v>419</v>
      </c>
      <c r="E425" s="24">
        <f>+E426</f>
        <v>0</v>
      </c>
      <c r="F425" s="25"/>
      <c r="G425"/>
      <c r="N425" s="112">
        <f t="shared" si="13"/>
        <v>0</v>
      </c>
      <c r="O425" s="114" t="s">
        <v>1600</v>
      </c>
      <c r="P425" s="112">
        <f>+[1]Adm!C428</f>
        <v>0</v>
      </c>
      <c r="Q425" s="112">
        <f>+[1]PresMpal!C428</f>
        <v>0</v>
      </c>
      <c r="R425" s="112">
        <f>+'[1]Pro civil'!C428</f>
        <v>0</v>
      </c>
      <c r="S425" s="112">
        <f>+'[1]C social'!C428</f>
        <v>0</v>
      </c>
      <c r="T425" s="112">
        <f>+[1]Trasp!C428</f>
        <v>0</v>
      </c>
      <c r="U425" s="112">
        <f>+'[1]Agua P'!C428</f>
        <v>0</v>
      </c>
      <c r="V425">
        <f>+'[1]Des tec'!C49</f>
        <v>0</v>
      </c>
      <c r="W425" s="112">
        <f>+'[1]Gastos R33'!C429</f>
        <v>0</v>
      </c>
      <c r="X425" s="104"/>
      <c r="Y425" s="104"/>
      <c r="Z425" s="112">
        <f t="shared" si="14"/>
        <v>0</v>
      </c>
      <c r="AA425" s="104"/>
    </row>
    <row r="426" spans="1:27" x14ac:dyDescent="0.2">
      <c r="A426">
        <v>421</v>
      </c>
      <c r="B426" s="6" t="s">
        <v>682</v>
      </c>
      <c r="C426" s="18">
        <v>4341</v>
      </c>
      <c r="D426" s="19" t="s">
        <v>420</v>
      </c>
      <c r="E426" s="27">
        <f>SUMIF($O$9:$O$690,C426,$N$9:$N$690)</f>
        <v>0</v>
      </c>
      <c r="F426" s="25"/>
      <c r="G426"/>
      <c r="N426" s="112">
        <f t="shared" ref="N426:N489" si="15">SUM(P426:Y426)</f>
        <v>0</v>
      </c>
      <c r="O426" s="114" t="s">
        <v>1601</v>
      </c>
      <c r="P426" s="107">
        <f>+[1]Adm!C429</f>
        <v>0</v>
      </c>
      <c r="Q426" s="107">
        <f>+[1]PresMpal!C429</f>
        <v>0</v>
      </c>
      <c r="R426" s="107">
        <f>+'[1]Pro civil'!C429</f>
        <v>0</v>
      </c>
      <c r="S426" s="107">
        <f>+'[1]C social'!C429</f>
        <v>0</v>
      </c>
      <c r="T426" s="107">
        <f>+[1]Trasp!C429</f>
        <v>0</v>
      </c>
      <c r="U426" s="107">
        <f>+'[1]Agua P'!C429</f>
        <v>0</v>
      </c>
      <c r="V426">
        <f>+'[1]Des tec'!C50</f>
        <v>0</v>
      </c>
      <c r="W426" s="107">
        <f>+'[1]Gastos R33'!C430</f>
        <v>0</v>
      </c>
      <c r="Z426" s="107">
        <f t="shared" si="14"/>
        <v>0</v>
      </c>
    </row>
    <row r="427" spans="1:27" x14ac:dyDescent="0.2">
      <c r="A427">
        <v>422</v>
      </c>
      <c r="B427" s="6">
        <v>2</v>
      </c>
      <c r="C427" s="16">
        <v>4350</v>
      </c>
      <c r="D427" s="17" t="s">
        <v>421</v>
      </c>
      <c r="E427" s="24">
        <f>+E428</f>
        <v>0</v>
      </c>
      <c r="F427" s="25"/>
      <c r="G427"/>
      <c r="N427" s="112">
        <f t="shared" si="15"/>
        <v>0</v>
      </c>
      <c r="O427" s="114" t="s">
        <v>1602</v>
      </c>
      <c r="P427" s="112">
        <f>+[1]Adm!C430</f>
        <v>0</v>
      </c>
      <c r="Q427" s="112">
        <f>+[1]PresMpal!C430</f>
        <v>0</v>
      </c>
      <c r="R427" s="112">
        <f>+'[1]Pro civil'!C430</f>
        <v>0</v>
      </c>
      <c r="S427" s="112">
        <f>+'[1]C social'!C430</f>
        <v>0</v>
      </c>
      <c r="T427" s="112">
        <f>+[1]Trasp!C430</f>
        <v>0</v>
      </c>
      <c r="U427" s="112">
        <f>+'[1]Agua P'!C430</f>
        <v>0</v>
      </c>
      <c r="V427">
        <f>+'[1]Des tec'!C51</f>
        <v>0</v>
      </c>
      <c r="W427" s="112">
        <f>+'[1]Gastos R33'!C431</f>
        <v>0</v>
      </c>
      <c r="X427" s="104"/>
      <c r="Y427" s="104"/>
      <c r="Z427" s="112">
        <f t="shared" si="14"/>
        <v>0</v>
      </c>
      <c r="AA427" s="104"/>
    </row>
    <row r="428" spans="1:27" x14ac:dyDescent="0.2">
      <c r="A428">
        <v>423</v>
      </c>
      <c r="B428" s="6" t="s">
        <v>682</v>
      </c>
      <c r="C428" s="18">
        <v>4351</v>
      </c>
      <c r="D428" s="19" t="s">
        <v>422</v>
      </c>
      <c r="E428" s="27">
        <f>SUMIF($O$9:$O$690,C428,$N$9:$N$690)</f>
        <v>0</v>
      </c>
      <c r="F428" s="25"/>
      <c r="G428"/>
      <c r="N428" s="112">
        <f t="shared" si="15"/>
        <v>0</v>
      </c>
      <c r="O428" s="113" t="s">
        <v>1603</v>
      </c>
      <c r="P428" s="107">
        <f>+[1]Adm!C431</f>
        <v>0</v>
      </c>
      <c r="Q428" s="107">
        <f>+[1]PresMpal!C431</f>
        <v>0</v>
      </c>
      <c r="R428" s="107">
        <f>+'[1]Pro civil'!C431</f>
        <v>0</v>
      </c>
      <c r="S428" s="107">
        <f>+'[1]C social'!C431</f>
        <v>0</v>
      </c>
      <c r="T428" s="107">
        <f>+[1]Trasp!C431</f>
        <v>0</v>
      </c>
      <c r="U428" s="107">
        <f>+'[1]Agua P'!C431</f>
        <v>0</v>
      </c>
      <c r="V428">
        <f>+'[1]Des tec'!C52</f>
        <v>0</v>
      </c>
      <c r="W428" s="107">
        <f>+'[1]Gastos R33'!C432</f>
        <v>0</v>
      </c>
      <c r="Z428" s="107">
        <f t="shared" si="14"/>
        <v>0</v>
      </c>
    </row>
    <row r="429" spans="1:27" x14ac:dyDescent="0.2">
      <c r="A429">
        <v>424</v>
      </c>
      <c r="B429" s="6">
        <v>2</v>
      </c>
      <c r="C429" s="16">
        <v>4360</v>
      </c>
      <c r="D429" s="17" t="s">
        <v>423</v>
      </c>
      <c r="E429" s="24">
        <f>+E430</f>
        <v>0</v>
      </c>
      <c r="F429" s="25"/>
      <c r="G429"/>
      <c r="N429" s="112">
        <f t="shared" si="15"/>
        <v>0</v>
      </c>
      <c r="O429" s="114" t="s">
        <v>1604</v>
      </c>
      <c r="P429" s="112">
        <f>+[1]Adm!C432</f>
        <v>0</v>
      </c>
      <c r="Q429" s="112">
        <f>+[1]PresMpal!C432</f>
        <v>0</v>
      </c>
      <c r="R429" s="112">
        <f>+'[1]Pro civil'!C432</f>
        <v>0</v>
      </c>
      <c r="S429" s="112">
        <f>+'[1]C social'!C432</f>
        <v>0</v>
      </c>
      <c r="T429" s="112">
        <f>+[1]Trasp!C432</f>
        <v>0</v>
      </c>
      <c r="U429" s="112">
        <f>+'[1]Agua P'!C432</f>
        <v>0</v>
      </c>
      <c r="V429">
        <f>+'[1]Des tec'!C53</f>
        <v>0</v>
      </c>
      <c r="W429" s="112">
        <f>+'[1]Gastos R33'!C433</f>
        <v>0</v>
      </c>
      <c r="X429" s="104"/>
      <c r="Y429" s="104"/>
      <c r="Z429" s="112">
        <f t="shared" si="14"/>
        <v>0</v>
      </c>
      <c r="AA429" s="104"/>
    </row>
    <row r="430" spans="1:27" x14ac:dyDescent="0.2">
      <c r="A430">
        <v>425</v>
      </c>
      <c r="B430" s="6" t="s">
        <v>682</v>
      </c>
      <c r="C430" s="18">
        <v>4361</v>
      </c>
      <c r="D430" s="19" t="s">
        <v>424</v>
      </c>
      <c r="E430" s="27">
        <f>SUMIF($O$9:$O$690,C430,$N$9:$N$690)</f>
        <v>0</v>
      </c>
      <c r="F430" s="25"/>
      <c r="G430"/>
      <c r="N430" s="112">
        <f t="shared" si="15"/>
        <v>100000</v>
      </c>
      <c r="O430" s="114" t="s">
        <v>1605</v>
      </c>
      <c r="P430" s="107">
        <f>+[1]Adm!C433</f>
        <v>0</v>
      </c>
      <c r="Q430" s="107">
        <f>+[1]PresMpal!C433</f>
        <v>0</v>
      </c>
      <c r="R430" s="107">
        <f>+'[1]Pro civil'!C433</f>
        <v>0</v>
      </c>
      <c r="S430" s="107">
        <f>+'[1]C social'!C433</f>
        <v>0</v>
      </c>
      <c r="T430" s="107">
        <f>+[1]Trasp!C433</f>
        <v>0</v>
      </c>
      <c r="U430" s="107">
        <f>+'[1]Agua P'!C433</f>
        <v>0</v>
      </c>
      <c r="V430">
        <f>+'[1]Des tec'!C54</f>
        <v>0</v>
      </c>
      <c r="W430" s="107">
        <f>+'[1]Gastos R33'!C434</f>
        <v>100000</v>
      </c>
      <c r="Z430" s="107">
        <f t="shared" si="14"/>
        <v>0</v>
      </c>
    </row>
    <row r="431" spans="1:27" x14ac:dyDescent="0.2">
      <c r="A431">
        <v>426</v>
      </c>
      <c r="B431" s="6">
        <v>2</v>
      </c>
      <c r="C431" s="16">
        <v>4370</v>
      </c>
      <c r="D431" s="17" t="s">
        <v>425</v>
      </c>
      <c r="E431" s="24">
        <f>+E432</f>
        <v>0</v>
      </c>
      <c r="F431" s="25"/>
      <c r="G431"/>
      <c r="N431" s="112">
        <f t="shared" si="15"/>
        <v>0</v>
      </c>
      <c r="O431" s="113" t="s">
        <v>1606</v>
      </c>
      <c r="P431" s="112">
        <f>+[1]Adm!C434</f>
        <v>0</v>
      </c>
      <c r="Q431" s="112">
        <f>+[1]PresMpal!C434</f>
        <v>0</v>
      </c>
      <c r="R431" s="112">
        <f>+'[1]Pro civil'!C434</f>
        <v>0</v>
      </c>
      <c r="S431" s="112">
        <f>+'[1]C social'!C434</f>
        <v>0</v>
      </c>
      <c r="T431" s="112">
        <f>+[1]Trasp!C434</f>
        <v>0</v>
      </c>
      <c r="U431" s="112">
        <f>+'[1]Agua P'!C434</f>
        <v>0</v>
      </c>
      <c r="V431">
        <f>+'[1]Des tec'!C55</f>
        <v>0</v>
      </c>
      <c r="W431" s="112">
        <f>+'[1]Gastos R33'!C435</f>
        <v>0</v>
      </c>
      <c r="X431" s="104"/>
      <c r="Y431" s="104"/>
      <c r="Z431" s="112">
        <f t="shared" si="14"/>
        <v>0</v>
      </c>
      <c r="AA431" s="104"/>
    </row>
    <row r="432" spans="1:27" x14ac:dyDescent="0.2">
      <c r="A432">
        <v>427</v>
      </c>
      <c r="B432" s="6" t="s">
        <v>682</v>
      </c>
      <c r="C432" s="18">
        <v>4371</v>
      </c>
      <c r="D432" s="19" t="s">
        <v>426</v>
      </c>
      <c r="E432" s="27">
        <f>SUMIF($O$9:$O$690,C432,$N$9:$N$690)</f>
        <v>0</v>
      </c>
      <c r="F432" s="25"/>
      <c r="G432"/>
      <c r="N432" s="112">
        <f t="shared" si="15"/>
        <v>0</v>
      </c>
      <c r="O432" s="114" t="s">
        <v>1607</v>
      </c>
      <c r="P432" s="107">
        <f>+[1]Adm!C435</f>
        <v>0</v>
      </c>
      <c r="Q432" s="107">
        <f>+[1]PresMpal!C435</f>
        <v>0</v>
      </c>
      <c r="R432" s="107">
        <f>+'[1]Pro civil'!C435</f>
        <v>0</v>
      </c>
      <c r="S432" s="107">
        <f>+'[1]C social'!C435</f>
        <v>0</v>
      </c>
      <c r="T432" s="107">
        <f>+[1]Trasp!C435</f>
        <v>0</v>
      </c>
      <c r="U432" s="107">
        <f>+'[1]Agua P'!C435</f>
        <v>0</v>
      </c>
      <c r="V432">
        <f>+'[1]Des tec'!C56</f>
        <v>0</v>
      </c>
      <c r="W432" s="107">
        <f>+'[1]Gastos R33'!C436</f>
        <v>0</v>
      </c>
      <c r="Z432" s="107">
        <f t="shared" si="14"/>
        <v>0</v>
      </c>
    </row>
    <row r="433" spans="1:27" x14ac:dyDescent="0.2">
      <c r="A433">
        <v>428</v>
      </c>
      <c r="B433" s="6">
        <v>2</v>
      </c>
      <c r="C433" s="16">
        <v>4380</v>
      </c>
      <c r="D433" s="17" t="s">
        <v>427</v>
      </c>
      <c r="E433" s="24">
        <f>+E434</f>
        <v>0</v>
      </c>
      <c r="F433" s="25"/>
      <c r="G433"/>
      <c r="N433" s="112">
        <f t="shared" si="15"/>
        <v>0</v>
      </c>
      <c r="O433" s="114" t="s">
        <v>1608</v>
      </c>
      <c r="P433" s="112">
        <f>+[1]Adm!C436</f>
        <v>0</v>
      </c>
      <c r="Q433" s="112">
        <f>+[1]PresMpal!C436</f>
        <v>0</v>
      </c>
      <c r="R433" s="112">
        <f>+'[1]Pro civil'!C436</f>
        <v>0</v>
      </c>
      <c r="S433" s="112">
        <f>+'[1]C social'!C436</f>
        <v>0</v>
      </c>
      <c r="T433" s="112">
        <f>+[1]Trasp!C436</f>
        <v>0</v>
      </c>
      <c r="U433" s="112">
        <f>+'[1]Agua P'!C436</f>
        <v>0</v>
      </c>
      <c r="V433">
        <f>+'[1]Des tec'!C57</f>
        <v>0</v>
      </c>
      <c r="W433" s="112">
        <f>+'[1]Gastos R33'!C437</f>
        <v>0</v>
      </c>
      <c r="X433" s="104"/>
      <c r="Y433" s="104"/>
      <c r="Z433" s="112">
        <f t="shared" si="14"/>
        <v>0</v>
      </c>
      <c r="AA433" s="104"/>
    </row>
    <row r="434" spans="1:27" x14ac:dyDescent="0.2">
      <c r="A434">
        <v>429</v>
      </c>
      <c r="B434" s="6" t="s">
        <v>682</v>
      </c>
      <c r="C434" s="18">
        <v>4381</v>
      </c>
      <c r="D434" s="19" t="s">
        <v>428</v>
      </c>
      <c r="E434" s="27">
        <f>SUMIF($O$9:$O$690,C434,$N$9:$N$690)</f>
        <v>0</v>
      </c>
      <c r="F434" s="25"/>
      <c r="G434"/>
      <c r="N434" s="112">
        <f t="shared" si="15"/>
        <v>0</v>
      </c>
      <c r="O434" s="114" t="s">
        <v>1609</v>
      </c>
      <c r="P434" s="107">
        <f>+[1]Adm!C437</f>
        <v>0</v>
      </c>
      <c r="Q434" s="107">
        <f>+[1]PresMpal!C437</f>
        <v>0</v>
      </c>
      <c r="R434" s="107">
        <f>+'[1]Pro civil'!C437</f>
        <v>0</v>
      </c>
      <c r="S434" s="107">
        <f>+'[1]C social'!C437</f>
        <v>0</v>
      </c>
      <c r="T434" s="107">
        <f>+[1]Trasp!C437</f>
        <v>0</v>
      </c>
      <c r="U434" s="107">
        <f>+'[1]Agua P'!C437</f>
        <v>0</v>
      </c>
      <c r="V434">
        <f>+'[1]Des tec'!C58</f>
        <v>0</v>
      </c>
      <c r="W434" s="107">
        <f>+'[1]Gastos R33'!C438</f>
        <v>0</v>
      </c>
      <c r="Z434" s="107">
        <f t="shared" si="14"/>
        <v>0</v>
      </c>
    </row>
    <row r="435" spans="1:27" x14ac:dyDescent="0.2">
      <c r="A435">
        <v>430</v>
      </c>
      <c r="B435" s="6">
        <v>2</v>
      </c>
      <c r="C435" s="16">
        <v>4390</v>
      </c>
      <c r="D435" s="17" t="s">
        <v>429</v>
      </c>
      <c r="E435" s="24">
        <f>+E436</f>
        <v>0</v>
      </c>
      <c r="F435" s="25"/>
      <c r="G435"/>
      <c r="N435" s="112">
        <f t="shared" si="15"/>
        <v>0</v>
      </c>
      <c r="O435" s="114" t="s">
        <v>1610</v>
      </c>
      <c r="P435" s="112">
        <f>+[1]Adm!C438</f>
        <v>0</v>
      </c>
      <c r="Q435" s="112">
        <f>+[1]PresMpal!C438</f>
        <v>0</v>
      </c>
      <c r="R435" s="112">
        <f>+'[1]Pro civil'!C438</f>
        <v>0</v>
      </c>
      <c r="S435" s="112">
        <f>+'[1]C social'!C438</f>
        <v>0</v>
      </c>
      <c r="T435" s="112">
        <f>+[1]Trasp!C438</f>
        <v>0</v>
      </c>
      <c r="U435" s="112">
        <f>+'[1]Agua P'!C438</f>
        <v>0</v>
      </c>
      <c r="V435">
        <f>+'[1]Des tec'!C59</f>
        <v>0</v>
      </c>
      <c r="W435" s="112">
        <f>+'[1]Gastos R33'!C439</f>
        <v>0</v>
      </c>
      <c r="X435" s="104"/>
      <c r="Y435" s="104"/>
      <c r="Z435" s="112">
        <f t="shared" si="14"/>
        <v>0</v>
      </c>
      <c r="AA435" s="104"/>
    </row>
    <row r="436" spans="1:27" x14ac:dyDescent="0.2">
      <c r="A436">
        <v>431</v>
      </c>
      <c r="B436" s="6" t="s">
        <v>682</v>
      </c>
      <c r="C436" s="18">
        <v>4391</v>
      </c>
      <c r="D436" s="19" t="s">
        <v>430</v>
      </c>
      <c r="E436" s="27">
        <f>SUMIF($O$9:$O$690,C436,$N$9:$N$690)</f>
        <v>0</v>
      </c>
      <c r="F436" s="25"/>
      <c r="G436"/>
      <c r="N436" s="112">
        <f t="shared" si="15"/>
        <v>0</v>
      </c>
      <c r="O436" s="114" t="s">
        <v>1611</v>
      </c>
      <c r="P436" s="107">
        <f>+[1]Adm!C439</f>
        <v>0</v>
      </c>
      <c r="Q436" s="107">
        <f>+[1]PresMpal!C439</f>
        <v>0</v>
      </c>
      <c r="R436" s="107">
        <f>+'[1]Pro civil'!C439</f>
        <v>0</v>
      </c>
      <c r="S436" s="107">
        <f>+'[1]C social'!C439</f>
        <v>0</v>
      </c>
      <c r="T436" s="107">
        <f>+[1]Trasp!C439</f>
        <v>0</v>
      </c>
      <c r="U436" s="107">
        <f>+'[1]Agua P'!C439</f>
        <v>0</v>
      </c>
      <c r="V436">
        <f>+'[1]Des tec'!C60</f>
        <v>0</v>
      </c>
      <c r="W436" s="107">
        <f>+'[1]Gastos R33'!C440</f>
        <v>0</v>
      </c>
      <c r="Z436" s="107">
        <f t="shared" si="14"/>
        <v>0</v>
      </c>
    </row>
    <row r="437" spans="1:27" x14ac:dyDescent="0.2">
      <c r="A437">
        <v>432</v>
      </c>
      <c r="B437" s="6">
        <v>3</v>
      </c>
      <c r="C437" s="14">
        <v>4400</v>
      </c>
      <c r="D437" s="15" t="s">
        <v>431</v>
      </c>
      <c r="E437" s="26">
        <f>+E438+E440+E442+E444+E446+E448+E450+E452</f>
        <v>8300000</v>
      </c>
      <c r="F437" s="25"/>
      <c r="G437"/>
      <c r="N437" s="112">
        <f t="shared" si="15"/>
        <v>0</v>
      </c>
      <c r="O437" s="114" t="s">
        <v>1612</v>
      </c>
      <c r="P437" s="112">
        <f>+[1]Adm!C440</f>
        <v>0</v>
      </c>
      <c r="Q437" s="112">
        <f>+[1]PresMpal!C440</f>
        <v>0</v>
      </c>
      <c r="R437" s="112">
        <f>+'[1]Pro civil'!C440</f>
        <v>0</v>
      </c>
      <c r="S437" s="112">
        <f>+'[1]C social'!C440</f>
        <v>0</v>
      </c>
      <c r="T437" s="112">
        <f>+[1]Trasp!C440</f>
        <v>0</v>
      </c>
      <c r="U437" s="112">
        <f>+'[1]Agua P'!C440</f>
        <v>0</v>
      </c>
      <c r="V437">
        <f>+'[1]Des tec'!C61</f>
        <v>0</v>
      </c>
      <c r="W437" s="112">
        <f>+'[1]Gastos R33'!C441</f>
        <v>0</v>
      </c>
      <c r="X437" s="104"/>
      <c r="Y437" s="104"/>
      <c r="Z437" s="112">
        <f t="shared" si="14"/>
        <v>0</v>
      </c>
      <c r="AA437" s="104"/>
    </row>
    <row r="438" spans="1:27" x14ac:dyDescent="0.2">
      <c r="A438">
        <v>433</v>
      </c>
      <c r="B438" s="6">
        <v>2</v>
      </c>
      <c r="C438" s="16">
        <v>4410</v>
      </c>
      <c r="D438" s="17" t="s">
        <v>432</v>
      </c>
      <c r="E438" s="24">
        <f>+E439</f>
        <v>8200000</v>
      </c>
      <c r="F438" s="25"/>
      <c r="G438"/>
      <c r="N438" s="112">
        <f t="shared" si="15"/>
        <v>0</v>
      </c>
      <c r="O438" s="114" t="s">
        <v>1613</v>
      </c>
      <c r="P438" s="112">
        <f>+[1]Adm!C441</f>
        <v>0</v>
      </c>
      <c r="Q438" s="112">
        <f>+[1]PresMpal!C441</f>
        <v>0</v>
      </c>
      <c r="R438" s="112">
        <f>+'[1]Pro civil'!C441</f>
        <v>0</v>
      </c>
      <c r="S438" s="112">
        <f>+'[1]C social'!C441</f>
        <v>0</v>
      </c>
      <c r="T438" s="112">
        <f>+[1]Trasp!C441</f>
        <v>0</v>
      </c>
      <c r="U438" s="112">
        <f>+'[1]Agua P'!C441</f>
        <v>0</v>
      </c>
      <c r="V438">
        <f>+'[1]Des tec'!C62</f>
        <v>0</v>
      </c>
      <c r="W438" s="112">
        <f>+'[1]Gastos R33'!C442</f>
        <v>0</v>
      </c>
      <c r="X438" s="104"/>
      <c r="Y438" s="104"/>
      <c r="Z438" s="112">
        <f t="shared" si="14"/>
        <v>0</v>
      </c>
      <c r="AA438" s="104"/>
    </row>
    <row r="439" spans="1:27" x14ac:dyDescent="0.2">
      <c r="A439">
        <v>434</v>
      </c>
      <c r="B439" s="6" t="s">
        <v>682</v>
      </c>
      <c r="C439" s="18">
        <v>4411</v>
      </c>
      <c r="D439" s="19" t="s">
        <v>433</v>
      </c>
      <c r="E439" s="27">
        <f>SUMIF($O$9:$O$690,C439,$N$9:$N$690)</f>
        <v>8200000</v>
      </c>
      <c r="F439" s="25"/>
      <c r="G439"/>
      <c r="N439" s="112">
        <f t="shared" si="15"/>
        <v>0</v>
      </c>
      <c r="O439" s="114" t="s">
        <v>1614</v>
      </c>
      <c r="P439" s="107">
        <f>+[1]Adm!C442</f>
        <v>0</v>
      </c>
      <c r="Q439" s="107">
        <f>+[1]PresMpal!C442</f>
        <v>0</v>
      </c>
      <c r="R439" s="107">
        <f>+'[1]Pro civil'!C442</f>
        <v>0</v>
      </c>
      <c r="S439" s="107">
        <f>+'[1]C social'!C442</f>
        <v>0</v>
      </c>
      <c r="T439" s="107">
        <f>+[1]Trasp!C442</f>
        <v>0</v>
      </c>
      <c r="U439" s="107">
        <f>+'[1]Agua P'!C442</f>
        <v>0</v>
      </c>
      <c r="V439">
        <f>+'[1]Des tec'!C63</f>
        <v>0</v>
      </c>
      <c r="W439" s="107">
        <f>+'[1]Gastos R33'!C443</f>
        <v>0</v>
      </c>
      <c r="Z439" s="107">
        <f t="shared" si="14"/>
        <v>0</v>
      </c>
    </row>
    <row r="440" spans="1:27" x14ac:dyDescent="0.2">
      <c r="A440">
        <v>435</v>
      </c>
      <c r="B440" s="6">
        <v>2</v>
      </c>
      <c r="C440" s="16">
        <v>4420</v>
      </c>
      <c r="D440" s="17" t="s">
        <v>434</v>
      </c>
      <c r="E440" s="24">
        <f>+E441</f>
        <v>0</v>
      </c>
      <c r="F440" s="25"/>
      <c r="G440"/>
      <c r="N440" s="112">
        <f t="shared" si="15"/>
        <v>0</v>
      </c>
      <c r="O440" s="114" t="s">
        <v>1615</v>
      </c>
      <c r="P440" s="112">
        <f>+[1]Adm!C443</f>
        <v>0</v>
      </c>
      <c r="Q440" s="112">
        <f>+[1]PresMpal!C443</f>
        <v>0</v>
      </c>
      <c r="R440" s="112">
        <f>+'[1]Pro civil'!C443</f>
        <v>0</v>
      </c>
      <c r="S440" s="112">
        <f>+'[1]C social'!C443</f>
        <v>0</v>
      </c>
      <c r="T440" s="112">
        <f>+[1]Trasp!C443</f>
        <v>0</v>
      </c>
      <c r="U440" s="112">
        <f>+'[1]Agua P'!C443</f>
        <v>0</v>
      </c>
      <c r="V440">
        <f>+'[1]Des tec'!C64</f>
        <v>0</v>
      </c>
      <c r="W440" s="112">
        <f>+'[1]Gastos R33'!C444</f>
        <v>0</v>
      </c>
      <c r="X440" s="104"/>
      <c r="Y440" s="104"/>
      <c r="Z440" s="112">
        <f t="shared" si="14"/>
        <v>0</v>
      </c>
      <c r="AA440" s="104"/>
    </row>
    <row r="441" spans="1:27" x14ac:dyDescent="0.2">
      <c r="A441">
        <v>436</v>
      </c>
      <c r="B441" s="6" t="s">
        <v>682</v>
      </c>
      <c r="C441" s="18">
        <v>4421</v>
      </c>
      <c r="D441" s="19" t="s">
        <v>435</v>
      </c>
      <c r="E441" s="27">
        <f>SUMIF($O$9:$O$690,C441,$N$9:$N$690)</f>
        <v>0</v>
      </c>
      <c r="F441" s="25"/>
      <c r="G441"/>
      <c r="N441" s="112">
        <f t="shared" si="15"/>
        <v>100000</v>
      </c>
      <c r="O441" s="114" t="s">
        <v>1616</v>
      </c>
      <c r="P441" s="107">
        <f>+[1]Adm!C444</f>
        <v>0</v>
      </c>
      <c r="Q441" s="107">
        <f>+[1]PresMpal!C444</f>
        <v>0</v>
      </c>
      <c r="R441" s="107">
        <f>+'[1]Pro civil'!C444</f>
        <v>0</v>
      </c>
      <c r="S441" s="107">
        <f>+'[1]C social'!C444</f>
        <v>0</v>
      </c>
      <c r="T441" s="107">
        <f>+[1]Trasp!C444</f>
        <v>0</v>
      </c>
      <c r="U441" s="107">
        <f>+'[1]Agua P'!C444</f>
        <v>0</v>
      </c>
      <c r="V441">
        <f>+'[1]Des tec'!C65</f>
        <v>0</v>
      </c>
      <c r="W441" s="107">
        <f>+'[1]Gastos R33'!C445</f>
        <v>100000</v>
      </c>
      <c r="Z441" s="107">
        <f t="shared" si="14"/>
        <v>0</v>
      </c>
    </row>
    <row r="442" spans="1:27" x14ac:dyDescent="0.2">
      <c r="A442">
        <v>437</v>
      </c>
      <c r="B442" s="6">
        <v>2</v>
      </c>
      <c r="C442" s="16">
        <v>4430</v>
      </c>
      <c r="D442" s="17" t="s">
        <v>436</v>
      </c>
      <c r="E442" s="24">
        <f>+E443</f>
        <v>100000</v>
      </c>
      <c r="F442" s="25"/>
      <c r="G442"/>
      <c r="N442" s="112">
        <f t="shared" si="15"/>
        <v>0</v>
      </c>
      <c r="O442" s="114" t="s">
        <v>1617</v>
      </c>
      <c r="P442" s="112">
        <f>+[1]Adm!C445</f>
        <v>0</v>
      </c>
      <c r="Q442" s="112">
        <f>+[1]PresMpal!C445</f>
        <v>0</v>
      </c>
      <c r="R442" s="112">
        <f>+'[1]Pro civil'!C445</f>
        <v>0</v>
      </c>
      <c r="S442" s="112">
        <f>+'[1]C social'!C445</f>
        <v>0</v>
      </c>
      <c r="T442" s="112">
        <f>+[1]Trasp!C445</f>
        <v>0</v>
      </c>
      <c r="U442" s="112">
        <f>+'[1]Agua P'!C445</f>
        <v>0</v>
      </c>
      <c r="V442">
        <f>+'[1]Des tec'!C66</f>
        <v>0</v>
      </c>
      <c r="W442" s="112">
        <f>+'[1]Gastos R33'!C446</f>
        <v>0</v>
      </c>
      <c r="X442" s="104"/>
      <c r="Y442" s="104"/>
      <c r="Z442" s="112">
        <f t="shared" si="14"/>
        <v>0</v>
      </c>
      <c r="AA442" s="104"/>
    </row>
    <row r="443" spans="1:27" x14ac:dyDescent="0.2">
      <c r="A443">
        <v>438</v>
      </c>
      <c r="B443" s="6" t="s">
        <v>682</v>
      </c>
      <c r="C443" s="18">
        <v>4431</v>
      </c>
      <c r="D443" s="19" t="s">
        <v>437</v>
      </c>
      <c r="E443" s="27">
        <f>SUMIF($O$9:$O$690,C443,$N$9:$N$690)</f>
        <v>100000</v>
      </c>
      <c r="F443" s="25"/>
      <c r="G443"/>
      <c r="N443" s="112">
        <f t="shared" si="15"/>
        <v>0</v>
      </c>
      <c r="O443" s="114" t="s">
        <v>1618</v>
      </c>
      <c r="P443" s="107">
        <f>+[1]Adm!C446</f>
        <v>0</v>
      </c>
      <c r="Q443" s="107">
        <f>+[1]PresMpal!C446</f>
        <v>0</v>
      </c>
      <c r="R443" s="107">
        <f>+'[1]Pro civil'!C446</f>
        <v>0</v>
      </c>
      <c r="S443" s="107">
        <f>+'[1]C social'!C446</f>
        <v>0</v>
      </c>
      <c r="T443" s="107">
        <f>+[1]Trasp!C446</f>
        <v>0</v>
      </c>
      <c r="U443" s="107">
        <f>+'[1]Agua P'!C446</f>
        <v>0</v>
      </c>
      <c r="V443">
        <f>+'[1]Des tec'!C67</f>
        <v>0</v>
      </c>
      <c r="W443" s="107">
        <f>+'[1]Gastos R33'!C447</f>
        <v>0</v>
      </c>
      <c r="Z443" s="107">
        <f t="shared" si="14"/>
        <v>0</v>
      </c>
    </row>
    <row r="444" spans="1:27" x14ac:dyDescent="0.2">
      <c r="A444">
        <v>439</v>
      </c>
      <c r="B444" s="6">
        <v>2</v>
      </c>
      <c r="C444" s="16">
        <v>4440</v>
      </c>
      <c r="D444" s="17" t="s">
        <v>438</v>
      </c>
      <c r="E444" s="24">
        <f>+E445</f>
        <v>0</v>
      </c>
      <c r="F444" s="25"/>
      <c r="G444"/>
      <c r="N444" s="112">
        <f t="shared" si="15"/>
        <v>0</v>
      </c>
      <c r="O444" s="114" t="s">
        <v>1619</v>
      </c>
      <c r="P444" s="112">
        <f>+[1]Adm!C447</f>
        <v>0</v>
      </c>
      <c r="Q444" s="112">
        <f>+[1]PresMpal!C447</f>
        <v>0</v>
      </c>
      <c r="R444" s="112">
        <f>+'[1]Pro civil'!C447</f>
        <v>0</v>
      </c>
      <c r="S444" s="112">
        <f>+'[1]C social'!C447</f>
        <v>0</v>
      </c>
      <c r="T444" s="112">
        <f>+[1]Trasp!C447</f>
        <v>0</v>
      </c>
      <c r="U444" s="112">
        <f>+'[1]Agua P'!C447</f>
        <v>0</v>
      </c>
      <c r="V444">
        <f>+'[1]Des tec'!C68</f>
        <v>0</v>
      </c>
      <c r="W444" s="112">
        <f>+'[1]Gastos R33'!C448</f>
        <v>0</v>
      </c>
      <c r="X444" s="104"/>
      <c r="Y444" s="104"/>
      <c r="Z444" s="112">
        <f t="shared" si="14"/>
        <v>0</v>
      </c>
      <c r="AA444" s="104"/>
    </row>
    <row r="445" spans="1:27" x14ac:dyDescent="0.2">
      <c r="A445">
        <v>440</v>
      </c>
      <c r="B445" s="6" t="s">
        <v>682</v>
      </c>
      <c r="C445" s="18">
        <v>4441</v>
      </c>
      <c r="D445" s="19" t="s">
        <v>439</v>
      </c>
      <c r="E445" s="27">
        <f>SUMIF($O$9:$O$690,C445,$N$9:$N$690)</f>
        <v>0</v>
      </c>
      <c r="F445" s="25"/>
      <c r="G445"/>
      <c r="N445" s="112">
        <f t="shared" si="15"/>
        <v>0</v>
      </c>
      <c r="O445" s="114" t="s">
        <v>1620</v>
      </c>
      <c r="P445" s="107">
        <f>+[1]Adm!C448</f>
        <v>0</v>
      </c>
      <c r="Q445" s="107">
        <f>+[1]PresMpal!C448</f>
        <v>0</v>
      </c>
      <c r="R445" s="107">
        <f>+'[1]Pro civil'!C448</f>
        <v>0</v>
      </c>
      <c r="S445" s="107">
        <f>+'[1]C social'!C448</f>
        <v>0</v>
      </c>
      <c r="T445" s="107">
        <f>+[1]Trasp!C448</f>
        <v>0</v>
      </c>
      <c r="U445" s="107">
        <f>+'[1]Agua P'!C448</f>
        <v>0</v>
      </c>
      <c r="V445">
        <f>+'[1]Des tec'!C69</f>
        <v>0</v>
      </c>
      <c r="W445" s="107">
        <f>+'[1]Gastos R33'!C449</f>
        <v>0</v>
      </c>
      <c r="Z445" s="107">
        <f t="shared" si="14"/>
        <v>0</v>
      </c>
    </row>
    <row r="446" spans="1:27" x14ac:dyDescent="0.2">
      <c r="A446">
        <v>441</v>
      </c>
      <c r="B446" s="6">
        <v>2</v>
      </c>
      <c r="C446" s="16">
        <v>4450</v>
      </c>
      <c r="D446" s="17" t="s">
        <v>440</v>
      </c>
      <c r="E446" s="24">
        <f>+E447</f>
        <v>0</v>
      </c>
      <c r="F446" s="25"/>
      <c r="G446"/>
      <c r="N446" s="112">
        <f t="shared" si="15"/>
        <v>0</v>
      </c>
      <c r="O446" s="114" t="s">
        <v>1621</v>
      </c>
      <c r="P446" s="112">
        <f>+[1]Adm!C449</f>
        <v>0</v>
      </c>
      <c r="Q446" s="112">
        <f>+[1]PresMpal!C449</f>
        <v>0</v>
      </c>
      <c r="R446" s="112">
        <f>+'[1]Pro civil'!C449</f>
        <v>0</v>
      </c>
      <c r="S446" s="112">
        <f>+'[1]C social'!C449</f>
        <v>0</v>
      </c>
      <c r="T446" s="112">
        <f>+[1]Trasp!C449</f>
        <v>0</v>
      </c>
      <c r="U446" s="112">
        <f>+'[1]Agua P'!C449</f>
        <v>0</v>
      </c>
      <c r="V446">
        <f>+'[1]Des tec'!C70</f>
        <v>0</v>
      </c>
      <c r="W446" s="112">
        <f>+'[1]Gastos R33'!C450</f>
        <v>0</v>
      </c>
      <c r="X446" s="104"/>
      <c r="Y446" s="104"/>
      <c r="Z446" s="112">
        <f t="shared" si="14"/>
        <v>0</v>
      </c>
      <c r="AA446" s="104"/>
    </row>
    <row r="447" spans="1:27" x14ac:dyDescent="0.2">
      <c r="A447">
        <v>442</v>
      </c>
      <c r="B447" s="6" t="s">
        <v>682</v>
      </c>
      <c r="C447" s="18">
        <v>4451</v>
      </c>
      <c r="D447" s="19" t="s">
        <v>441</v>
      </c>
      <c r="E447" s="27">
        <f>SUMIF($O$9:$O$690,C447,$N$9:$N$690)</f>
        <v>0</v>
      </c>
      <c r="F447" s="25"/>
      <c r="G447"/>
      <c r="N447" s="112">
        <f t="shared" si="15"/>
        <v>0</v>
      </c>
      <c r="O447" s="114" t="s">
        <v>1622</v>
      </c>
      <c r="P447" s="107">
        <f>+[1]Adm!C450</f>
        <v>0</v>
      </c>
      <c r="Q447" s="107">
        <f>+[1]PresMpal!C450</f>
        <v>0</v>
      </c>
      <c r="R447" s="107">
        <f>+'[1]Pro civil'!C450</f>
        <v>0</v>
      </c>
      <c r="S447" s="107">
        <f>+'[1]C social'!C450</f>
        <v>0</v>
      </c>
      <c r="T447" s="107">
        <f>+[1]Trasp!C450</f>
        <v>0</v>
      </c>
      <c r="U447" s="107">
        <f>+'[1]Agua P'!C450</f>
        <v>0</v>
      </c>
      <c r="V447">
        <f>+'[1]Des tec'!C71</f>
        <v>0</v>
      </c>
      <c r="W447" s="107">
        <f>+'[1]Gastos R33'!C451</f>
        <v>0</v>
      </c>
      <c r="Z447" s="107">
        <f t="shared" si="14"/>
        <v>0</v>
      </c>
    </row>
    <row r="448" spans="1:27" x14ac:dyDescent="0.2">
      <c r="A448">
        <v>443</v>
      </c>
      <c r="B448" s="6">
        <v>2</v>
      </c>
      <c r="C448" s="16">
        <v>4460</v>
      </c>
      <c r="D448" s="17" t="s">
        <v>442</v>
      </c>
      <c r="E448" s="24">
        <f>+E449</f>
        <v>0</v>
      </c>
      <c r="F448" s="25"/>
      <c r="G448"/>
      <c r="N448" s="112">
        <f t="shared" si="15"/>
        <v>0</v>
      </c>
      <c r="O448" s="113" t="s">
        <v>1623</v>
      </c>
      <c r="P448" s="112">
        <f>+[1]Adm!C451</f>
        <v>0</v>
      </c>
      <c r="Q448" s="112">
        <f>+[1]PresMpal!C451</f>
        <v>0</v>
      </c>
      <c r="R448" s="112">
        <f>+'[1]Pro civil'!C451</f>
        <v>0</v>
      </c>
      <c r="S448" s="112">
        <f>+'[1]C social'!C451</f>
        <v>0</v>
      </c>
      <c r="T448" s="112">
        <f>+[1]Trasp!C451</f>
        <v>0</v>
      </c>
      <c r="U448" s="112">
        <f>+'[1]Agua P'!C451</f>
        <v>0</v>
      </c>
      <c r="V448">
        <f>+'[1]Des tec'!C72</f>
        <v>0</v>
      </c>
      <c r="W448" s="112">
        <f>+'[1]Gastos R33'!C452</f>
        <v>0</v>
      </c>
      <c r="X448" s="104"/>
      <c r="Y448" s="104"/>
      <c r="Z448" s="112">
        <f t="shared" si="14"/>
        <v>0</v>
      </c>
      <c r="AA448" s="104"/>
    </row>
    <row r="449" spans="1:27" x14ac:dyDescent="0.2">
      <c r="A449">
        <v>444</v>
      </c>
      <c r="B449" s="6" t="s">
        <v>682</v>
      </c>
      <c r="C449" s="18">
        <v>4461</v>
      </c>
      <c r="D449" s="19" t="s">
        <v>443</v>
      </c>
      <c r="E449" s="27">
        <f>SUMIF($O$9:$O$690,C449,$N$9:$N$690)</f>
        <v>0</v>
      </c>
      <c r="F449" s="25"/>
      <c r="G449"/>
      <c r="N449" s="112">
        <f t="shared" si="15"/>
        <v>0</v>
      </c>
      <c r="O449" s="114" t="s">
        <v>1624</v>
      </c>
      <c r="P449" s="107">
        <f>+[1]Adm!C452</f>
        <v>0</v>
      </c>
      <c r="Q449" s="107">
        <f>+[1]PresMpal!C452</f>
        <v>0</v>
      </c>
      <c r="R449" s="107">
        <f>+'[1]Pro civil'!C452</f>
        <v>0</v>
      </c>
      <c r="S449" s="107">
        <f>+'[1]C social'!C452</f>
        <v>0</v>
      </c>
      <c r="T449" s="107">
        <f>+[1]Trasp!C452</f>
        <v>0</v>
      </c>
      <c r="U449" s="107">
        <f>+'[1]Agua P'!C452</f>
        <v>0</v>
      </c>
      <c r="V449">
        <f>+'[1]Des tec'!C73</f>
        <v>0</v>
      </c>
      <c r="W449" s="107">
        <f>+'[1]Gastos R33'!C453</f>
        <v>0</v>
      </c>
      <c r="Z449" s="107">
        <f t="shared" si="14"/>
        <v>0</v>
      </c>
    </row>
    <row r="450" spans="1:27" x14ac:dyDescent="0.2">
      <c r="A450">
        <v>445</v>
      </c>
      <c r="B450" s="6">
        <v>2</v>
      </c>
      <c r="C450" s="16">
        <v>4470</v>
      </c>
      <c r="D450" s="17" t="s">
        <v>444</v>
      </c>
      <c r="E450" s="24">
        <f>+E451</f>
        <v>0</v>
      </c>
      <c r="F450" s="25"/>
      <c r="G450"/>
      <c r="N450" s="112">
        <f t="shared" si="15"/>
        <v>0</v>
      </c>
      <c r="O450" s="114" t="s">
        <v>1625</v>
      </c>
      <c r="P450" s="112">
        <f>+[1]Adm!C453</f>
        <v>0</v>
      </c>
      <c r="Q450" s="112">
        <f>+[1]PresMpal!C453</f>
        <v>0</v>
      </c>
      <c r="R450" s="112">
        <f>+'[1]Pro civil'!C453</f>
        <v>0</v>
      </c>
      <c r="S450" s="112">
        <f>+'[1]C social'!C453</f>
        <v>0</v>
      </c>
      <c r="T450" s="112">
        <f>+[1]Trasp!C453</f>
        <v>0</v>
      </c>
      <c r="U450" s="112">
        <f>+'[1]Agua P'!C453</f>
        <v>0</v>
      </c>
      <c r="V450">
        <f>+'[1]Des tec'!C74</f>
        <v>0</v>
      </c>
      <c r="W450" s="112">
        <f>+'[1]Gastos R33'!C454</f>
        <v>0</v>
      </c>
      <c r="X450" s="104"/>
      <c r="Y450" s="104"/>
      <c r="Z450" s="112">
        <f t="shared" si="14"/>
        <v>0</v>
      </c>
      <c r="AA450" s="104"/>
    </row>
    <row r="451" spans="1:27" x14ac:dyDescent="0.2">
      <c r="A451">
        <v>446</v>
      </c>
      <c r="B451" s="6" t="s">
        <v>682</v>
      </c>
      <c r="C451" s="18">
        <v>4471</v>
      </c>
      <c r="D451" s="19" t="s">
        <v>445</v>
      </c>
      <c r="E451" s="27">
        <f>SUMIF($O$9:$O$690,C451,$N$9:$N$690)</f>
        <v>0</v>
      </c>
      <c r="F451" s="25"/>
      <c r="G451"/>
      <c r="N451" s="112">
        <f t="shared" si="15"/>
        <v>0</v>
      </c>
      <c r="O451" s="114" t="s">
        <v>1626</v>
      </c>
      <c r="P451" s="107">
        <f>+[1]Adm!C454</f>
        <v>0</v>
      </c>
      <c r="Q451" s="107">
        <f>+[1]PresMpal!C454</f>
        <v>0</v>
      </c>
      <c r="R451" s="107">
        <f>+'[1]Pro civil'!C454</f>
        <v>0</v>
      </c>
      <c r="S451" s="107">
        <f>+'[1]C social'!C454</f>
        <v>0</v>
      </c>
      <c r="T451" s="107">
        <f>+[1]Trasp!C454</f>
        <v>0</v>
      </c>
      <c r="U451" s="107">
        <f>+'[1]Agua P'!C454</f>
        <v>0</v>
      </c>
      <c r="V451">
        <f>+'[1]Des tec'!C75</f>
        <v>0</v>
      </c>
      <c r="W451" s="107">
        <f>+'[1]Gastos R33'!C455</f>
        <v>0</v>
      </c>
      <c r="Z451" s="107">
        <f t="shared" si="14"/>
        <v>0</v>
      </c>
    </row>
    <row r="452" spans="1:27" x14ac:dyDescent="0.2">
      <c r="A452">
        <v>447</v>
      </c>
      <c r="B452" s="6">
        <v>2</v>
      </c>
      <c r="C452" s="16">
        <v>4480</v>
      </c>
      <c r="D452" s="17" t="s">
        <v>446</v>
      </c>
      <c r="E452" s="24">
        <f>+E453</f>
        <v>0</v>
      </c>
      <c r="F452" s="25"/>
      <c r="G452"/>
      <c r="N452" s="112">
        <f t="shared" si="15"/>
        <v>0</v>
      </c>
      <c r="O452" s="114" t="s">
        <v>1627</v>
      </c>
      <c r="P452" s="112">
        <f>+[1]Adm!C455</f>
        <v>0</v>
      </c>
      <c r="Q452" s="112">
        <f>+[1]PresMpal!C455</f>
        <v>0</v>
      </c>
      <c r="R452" s="112">
        <f>+'[1]Pro civil'!C455</f>
        <v>0</v>
      </c>
      <c r="S452" s="112">
        <f>+'[1]C social'!C455</f>
        <v>0</v>
      </c>
      <c r="T452" s="112">
        <f>+[1]Trasp!C455</f>
        <v>0</v>
      </c>
      <c r="U452" s="112">
        <f>+'[1]Agua P'!C455</f>
        <v>0</v>
      </c>
      <c r="V452">
        <f>+'[1]Des tec'!C76</f>
        <v>0</v>
      </c>
      <c r="W452" s="112">
        <f>+'[1]Gastos R33'!C456</f>
        <v>0</v>
      </c>
      <c r="X452" s="104"/>
      <c r="Y452" s="104"/>
      <c r="Z452" s="112">
        <f t="shared" si="14"/>
        <v>0</v>
      </c>
      <c r="AA452" s="104"/>
    </row>
    <row r="453" spans="1:27" x14ac:dyDescent="0.2">
      <c r="A453">
        <v>448</v>
      </c>
      <c r="B453" s="6" t="s">
        <v>682</v>
      </c>
      <c r="C453" s="18">
        <v>4481</v>
      </c>
      <c r="D453" s="19" t="s">
        <v>447</v>
      </c>
      <c r="E453" s="27">
        <f>SUMIF($O$9:$O$690,C453,$N$9:$N$690)</f>
        <v>0</v>
      </c>
      <c r="F453" s="25"/>
      <c r="G453"/>
      <c r="N453" s="112">
        <f t="shared" si="15"/>
        <v>0</v>
      </c>
      <c r="O453" s="114" t="s">
        <v>1628</v>
      </c>
      <c r="P453" s="107">
        <f>+[1]Adm!C456</f>
        <v>0</v>
      </c>
      <c r="Q453" s="107">
        <f>+[1]PresMpal!C456</f>
        <v>0</v>
      </c>
      <c r="R453" s="107">
        <f>+'[1]Pro civil'!C456</f>
        <v>0</v>
      </c>
      <c r="S453" s="107">
        <f>+'[1]C social'!C456</f>
        <v>0</v>
      </c>
      <c r="T453" s="107">
        <f>+[1]Trasp!C456</f>
        <v>0</v>
      </c>
      <c r="U453" s="107">
        <f>+'[1]Agua P'!C456</f>
        <v>0</v>
      </c>
      <c r="V453">
        <f>+'[1]Des tec'!C77</f>
        <v>0</v>
      </c>
      <c r="W453" s="107">
        <f>+'[1]Gastos R33'!C457</f>
        <v>0</v>
      </c>
      <c r="Z453" s="107">
        <f t="shared" si="14"/>
        <v>0</v>
      </c>
    </row>
    <row r="454" spans="1:27" x14ac:dyDescent="0.2">
      <c r="A454">
        <v>449</v>
      </c>
      <c r="B454" s="6">
        <v>3</v>
      </c>
      <c r="C454" s="14">
        <v>4500</v>
      </c>
      <c r="D454" s="15" t="s">
        <v>448</v>
      </c>
      <c r="E454" s="26">
        <f>+E455+E457+E459</f>
        <v>0</v>
      </c>
      <c r="F454" s="25"/>
      <c r="G454"/>
      <c r="N454" s="112">
        <f t="shared" si="15"/>
        <v>0</v>
      </c>
      <c r="O454" s="114" t="s">
        <v>1629</v>
      </c>
      <c r="P454" s="112">
        <f>+[1]Adm!C457</f>
        <v>0</v>
      </c>
      <c r="Q454" s="112">
        <f>+[1]PresMpal!C457</f>
        <v>0</v>
      </c>
      <c r="R454" s="112">
        <f>+'[1]Pro civil'!C457</f>
        <v>0</v>
      </c>
      <c r="S454" s="112">
        <f>+'[1]C social'!C457</f>
        <v>0</v>
      </c>
      <c r="T454" s="112">
        <f>+[1]Trasp!C457</f>
        <v>0</v>
      </c>
      <c r="U454" s="112">
        <f>+'[1]Agua P'!C457</f>
        <v>0</v>
      </c>
      <c r="V454">
        <f>+'[1]Des tec'!C78</f>
        <v>0</v>
      </c>
      <c r="W454" s="112">
        <f>+'[1]Gastos R33'!C458</f>
        <v>0</v>
      </c>
      <c r="X454" s="104"/>
      <c r="Y454" s="104"/>
      <c r="Z454" s="112">
        <f t="shared" si="14"/>
        <v>0</v>
      </c>
      <c r="AA454" s="104"/>
    </row>
    <row r="455" spans="1:27" x14ac:dyDescent="0.2">
      <c r="A455">
        <v>450</v>
      </c>
      <c r="B455" s="6">
        <v>2</v>
      </c>
      <c r="C455" s="16">
        <v>4510</v>
      </c>
      <c r="D455" s="17" t="s">
        <v>449</v>
      </c>
      <c r="E455" s="24">
        <f>+E456</f>
        <v>0</v>
      </c>
      <c r="F455" s="25"/>
      <c r="G455"/>
      <c r="N455" s="112">
        <f t="shared" si="15"/>
        <v>0</v>
      </c>
      <c r="O455" s="114" t="s">
        <v>1630</v>
      </c>
      <c r="P455" s="112">
        <f>+[1]Adm!C458</f>
        <v>0</v>
      </c>
      <c r="Q455" s="112">
        <f>+[1]PresMpal!C458</f>
        <v>0</v>
      </c>
      <c r="R455" s="112">
        <f>+'[1]Pro civil'!C458</f>
        <v>0</v>
      </c>
      <c r="S455" s="112">
        <f>+'[1]C social'!C458</f>
        <v>0</v>
      </c>
      <c r="T455" s="112">
        <f>+[1]Trasp!C458</f>
        <v>0</v>
      </c>
      <c r="U455" s="112">
        <f>+'[1]Agua P'!C458</f>
        <v>0</v>
      </c>
      <c r="V455">
        <f>+'[1]Des tec'!C79</f>
        <v>0</v>
      </c>
      <c r="W455" s="112">
        <f>+'[1]Gastos R33'!C459</f>
        <v>0</v>
      </c>
      <c r="X455" s="104"/>
      <c r="Y455" s="104"/>
      <c r="Z455" s="112">
        <f t="shared" si="14"/>
        <v>0</v>
      </c>
      <c r="AA455" s="104"/>
    </row>
    <row r="456" spans="1:27" x14ac:dyDescent="0.2">
      <c r="A456">
        <v>451</v>
      </c>
      <c r="B456" s="6" t="s">
        <v>682</v>
      </c>
      <c r="C456" s="18">
        <v>4511</v>
      </c>
      <c r="D456" s="19" t="s">
        <v>450</v>
      </c>
      <c r="E456" s="27">
        <f>SUMIF($O$9:$O$690,C456,$N$9:$N$690)</f>
        <v>0</v>
      </c>
      <c r="F456" s="25"/>
      <c r="G456"/>
      <c r="N456" s="112">
        <f t="shared" si="15"/>
        <v>0</v>
      </c>
      <c r="O456" s="114" t="s">
        <v>1631</v>
      </c>
      <c r="P456" s="107">
        <f>+[1]Adm!C459</f>
        <v>0</v>
      </c>
      <c r="Q456" s="107">
        <f>+[1]PresMpal!C459</f>
        <v>0</v>
      </c>
      <c r="R456" s="107">
        <f>+'[1]Pro civil'!C459</f>
        <v>0</v>
      </c>
      <c r="S456" s="107">
        <f>+'[1]C social'!C459</f>
        <v>0</v>
      </c>
      <c r="T456" s="107">
        <f>+[1]Trasp!C459</f>
        <v>0</v>
      </c>
      <c r="U456" s="107">
        <f>+'[1]Agua P'!C459</f>
        <v>0</v>
      </c>
      <c r="V456">
        <f>+'[1]Des tec'!C80</f>
        <v>0</v>
      </c>
      <c r="W456" s="107">
        <f>+'[1]Gastos R33'!C460</f>
        <v>0</v>
      </c>
      <c r="Z456" s="107">
        <f t="shared" si="14"/>
        <v>0</v>
      </c>
    </row>
    <row r="457" spans="1:27" x14ac:dyDescent="0.2">
      <c r="A457">
        <v>452</v>
      </c>
      <c r="B457" s="6">
        <v>2</v>
      </c>
      <c r="C457" s="16">
        <v>4520</v>
      </c>
      <c r="D457" s="17" t="s">
        <v>451</v>
      </c>
      <c r="E457" s="24">
        <f>+E458</f>
        <v>0</v>
      </c>
      <c r="F457" s="25"/>
      <c r="G457"/>
      <c r="N457" s="112">
        <f t="shared" si="15"/>
        <v>0</v>
      </c>
      <c r="O457" s="114" t="s">
        <v>1632</v>
      </c>
      <c r="P457" s="112">
        <f>+[1]Adm!C460</f>
        <v>0</v>
      </c>
      <c r="Q457" s="112">
        <f>+[1]PresMpal!C460</f>
        <v>0</v>
      </c>
      <c r="R457" s="112">
        <f>+'[1]Pro civil'!C460</f>
        <v>0</v>
      </c>
      <c r="S457" s="112">
        <f>+'[1]C social'!C460</f>
        <v>0</v>
      </c>
      <c r="T457" s="112">
        <f>+[1]Trasp!C460</f>
        <v>0</v>
      </c>
      <c r="U457" s="112">
        <f>+'[1]Agua P'!C460</f>
        <v>0</v>
      </c>
      <c r="V457">
        <f>+'[1]Des tec'!C81</f>
        <v>0</v>
      </c>
      <c r="W457" s="112">
        <f>+'[1]Gastos R33'!C461</f>
        <v>0</v>
      </c>
      <c r="X457" s="104"/>
      <c r="Y457" s="104"/>
      <c r="Z457" s="112">
        <f t="shared" si="14"/>
        <v>0</v>
      </c>
      <c r="AA457" s="104"/>
    </row>
    <row r="458" spans="1:27" x14ac:dyDescent="0.2">
      <c r="A458">
        <v>453</v>
      </c>
      <c r="B458" s="6" t="s">
        <v>682</v>
      </c>
      <c r="C458" s="18">
        <v>4521</v>
      </c>
      <c r="D458" s="19" t="s">
        <v>452</v>
      </c>
      <c r="E458" s="27">
        <f>SUMIF($O$9:$O$690,C458,$N$9:$N$690)</f>
        <v>0</v>
      </c>
      <c r="F458" s="25"/>
      <c r="G458"/>
      <c r="N458" s="112">
        <f t="shared" si="15"/>
        <v>0</v>
      </c>
      <c r="O458" s="114" t="s">
        <v>1633</v>
      </c>
      <c r="P458" s="107">
        <f>+[1]Adm!C461</f>
        <v>0</v>
      </c>
      <c r="Q458" s="107">
        <f>+[1]PresMpal!C461</f>
        <v>0</v>
      </c>
      <c r="R458" s="107">
        <f>+'[1]Pro civil'!C461</f>
        <v>0</v>
      </c>
      <c r="S458" s="107">
        <f>+'[1]C social'!C461</f>
        <v>0</v>
      </c>
      <c r="T458" s="107">
        <f>+[1]Trasp!C461</f>
        <v>0</v>
      </c>
      <c r="U458" s="107">
        <f>+'[1]Agua P'!C461</f>
        <v>0</v>
      </c>
      <c r="V458">
        <f>+'[1]Des tec'!C82</f>
        <v>0</v>
      </c>
      <c r="W458" s="107">
        <f>+'[1]Gastos R33'!C462</f>
        <v>0</v>
      </c>
      <c r="Z458" s="107">
        <f t="shared" si="14"/>
        <v>0</v>
      </c>
    </row>
    <row r="459" spans="1:27" x14ac:dyDescent="0.2">
      <c r="A459">
        <v>454</v>
      </c>
      <c r="B459" s="6">
        <v>2</v>
      </c>
      <c r="C459" s="16">
        <v>4590</v>
      </c>
      <c r="D459" s="17" t="s">
        <v>453</v>
      </c>
      <c r="E459" s="24">
        <f>+E460</f>
        <v>0</v>
      </c>
      <c r="F459" s="25"/>
      <c r="G459"/>
      <c r="N459" s="112">
        <f t="shared" si="15"/>
        <v>0</v>
      </c>
      <c r="O459" s="114" t="s">
        <v>1634</v>
      </c>
      <c r="P459" s="112">
        <f>+[1]Adm!C462</f>
        <v>0</v>
      </c>
      <c r="Q459" s="112">
        <f>+[1]PresMpal!C462</f>
        <v>0</v>
      </c>
      <c r="R459" s="112">
        <f>+'[1]Pro civil'!C462</f>
        <v>0</v>
      </c>
      <c r="S459" s="112">
        <f>+'[1]C social'!C462</f>
        <v>0</v>
      </c>
      <c r="T459" s="112">
        <f>+[1]Trasp!C462</f>
        <v>0</v>
      </c>
      <c r="U459" s="112">
        <f>+'[1]Agua P'!C462</f>
        <v>0</v>
      </c>
      <c r="V459">
        <f>+'[1]Des tec'!C83</f>
        <v>0</v>
      </c>
      <c r="W459" s="112">
        <f>+'[1]Gastos R33'!C463</f>
        <v>0</v>
      </c>
      <c r="X459" s="104"/>
      <c r="Y459" s="104"/>
      <c r="Z459" s="112">
        <f t="shared" si="14"/>
        <v>0</v>
      </c>
      <c r="AA459" s="104"/>
    </row>
    <row r="460" spans="1:27" x14ac:dyDescent="0.2">
      <c r="A460">
        <v>455</v>
      </c>
      <c r="B460" s="6" t="s">
        <v>682</v>
      </c>
      <c r="C460" s="18">
        <v>4591</v>
      </c>
      <c r="D460" s="19" t="s">
        <v>454</v>
      </c>
      <c r="E460" s="27">
        <f>SUMIF($O$9:$O$690,C460,$N$9:$N$690)</f>
        <v>0</v>
      </c>
      <c r="F460" s="25"/>
      <c r="G460"/>
      <c r="N460" s="112">
        <f t="shared" si="15"/>
        <v>0</v>
      </c>
      <c r="O460" s="114" t="s">
        <v>1635</v>
      </c>
      <c r="P460" s="107">
        <f>+[1]Adm!C463</f>
        <v>0</v>
      </c>
      <c r="Q460" s="107">
        <f>+[1]PresMpal!C463</f>
        <v>0</v>
      </c>
      <c r="R460" s="107">
        <f>+'[1]Pro civil'!C463</f>
        <v>0</v>
      </c>
      <c r="S460" s="107">
        <f>+'[1]C social'!C463</f>
        <v>0</v>
      </c>
      <c r="T460" s="107">
        <f>+[1]Trasp!C463</f>
        <v>0</v>
      </c>
      <c r="U460" s="107">
        <f>+'[1]Agua P'!C463</f>
        <v>0</v>
      </c>
      <c r="V460">
        <f>+'[1]Des tec'!C84</f>
        <v>0</v>
      </c>
      <c r="W460" s="107">
        <f>+'[1]Gastos R33'!C464</f>
        <v>0</v>
      </c>
      <c r="Z460" s="107">
        <f t="shared" si="14"/>
        <v>0</v>
      </c>
    </row>
    <row r="461" spans="1:27" x14ac:dyDescent="0.2">
      <c r="A461">
        <v>456</v>
      </c>
      <c r="B461" s="6">
        <v>3</v>
      </c>
      <c r="C461" s="14">
        <v>4600</v>
      </c>
      <c r="D461" s="15" t="s">
        <v>455</v>
      </c>
      <c r="E461" s="26">
        <f>+E462+E464+E466+E468+E470+E472+E474</f>
        <v>0</v>
      </c>
      <c r="F461" s="25"/>
      <c r="G461"/>
      <c r="N461" s="112">
        <f t="shared" si="15"/>
        <v>0</v>
      </c>
      <c r="O461" s="114" t="s">
        <v>1636</v>
      </c>
      <c r="P461" s="112">
        <f>+[1]Adm!C464</f>
        <v>0</v>
      </c>
      <c r="Q461" s="112">
        <f>+[1]PresMpal!C464</f>
        <v>0</v>
      </c>
      <c r="R461" s="112">
        <f>+'[1]Pro civil'!C464</f>
        <v>0</v>
      </c>
      <c r="S461" s="112">
        <f>+'[1]C social'!C464</f>
        <v>0</v>
      </c>
      <c r="T461" s="112">
        <f>+[1]Trasp!C464</f>
        <v>0</v>
      </c>
      <c r="U461" s="112">
        <f>+'[1]Agua P'!C464</f>
        <v>0</v>
      </c>
      <c r="V461">
        <f>+'[1]Des tec'!C85</f>
        <v>0</v>
      </c>
      <c r="W461" s="112">
        <f>+'[1]Gastos R33'!C465</f>
        <v>0</v>
      </c>
      <c r="X461" s="104"/>
      <c r="Y461" s="104"/>
      <c r="Z461" s="112">
        <f t="shared" si="14"/>
        <v>0</v>
      </c>
      <c r="AA461" s="104"/>
    </row>
    <row r="462" spans="1:27" x14ac:dyDescent="0.2">
      <c r="A462">
        <v>457</v>
      </c>
      <c r="B462" s="6">
        <v>2</v>
      </c>
      <c r="C462" s="16">
        <v>4610</v>
      </c>
      <c r="D462" s="17" t="s">
        <v>635</v>
      </c>
      <c r="E462" s="24">
        <f>+E463</f>
        <v>0</v>
      </c>
      <c r="F462" s="25"/>
      <c r="G462"/>
      <c r="N462" s="112">
        <f t="shared" si="15"/>
        <v>0</v>
      </c>
      <c r="O462" s="114" t="s">
        <v>1637</v>
      </c>
      <c r="P462" s="112">
        <f>+[1]Adm!C465</f>
        <v>0</v>
      </c>
      <c r="Q462" s="112">
        <f>+[1]PresMpal!C465</f>
        <v>0</v>
      </c>
      <c r="R462" s="112">
        <f>+'[1]Pro civil'!C465</f>
        <v>0</v>
      </c>
      <c r="S462" s="112">
        <f>+'[1]C social'!C465</f>
        <v>0</v>
      </c>
      <c r="T462" s="112">
        <f>+[1]Trasp!C465</f>
        <v>0</v>
      </c>
      <c r="U462" s="112">
        <f>+'[1]Agua P'!C465</f>
        <v>0</v>
      </c>
      <c r="V462">
        <f>+'[1]Des tec'!C86</f>
        <v>0</v>
      </c>
      <c r="W462" s="112">
        <f>+'[1]Gastos R33'!C466</f>
        <v>0</v>
      </c>
      <c r="X462" s="104"/>
      <c r="Y462" s="104"/>
      <c r="Z462" s="112">
        <f t="shared" si="14"/>
        <v>0</v>
      </c>
      <c r="AA462" s="104"/>
    </row>
    <row r="463" spans="1:27" x14ac:dyDescent="0.2">
      <c r="A463">
        <v>458</v>
      </c>
      <c r="B463" s="6" t="s">
        <v>682</v>
      </c>
      <c r="C463" s="18">
        <v>4611</v>
      </c>
      <c r="D463" s="19" t="s">
        <v>636</v>
      </c>
      <c r="E463" s="27">
        <f>SUMIF($O$9:$O$690,C463,$N$9:$N$690)</f>
        <v>0</v>
      </c>
      <c r="F463" s="25"/>
      <c r="G463"/>
      <c r="N463" s="112">
        <f t="shared" si="15"/>
        <v>0</v>
      </c>
      <c r="O463" s="114" t="s">
        <v>1638</v>
      </c>
      <c r="P463" s="107">
        <f>+[1]Adm!C466</f>
        <v>0</v>
      </c>
      <c r="Q463" s="107">
        <f>+[1]PresMpal!C466</f>
        <v>0</v>
      </c>
      <c r="R463" s="107">
        <f>+'[1]Pro civil'!C466</f>
        <v>0</v>
      </c>
      <c r="S463" s="107">
        <f>+'[1]C social'!C466</f>
        <v>0</v>
      </c>
      <c r="T463" s="107">
        <f>+[1]Trasp!C466</f>
        <v>0</v>
      </c>
      <c r="U463" s="107">
        <f>+'[1]Agua P'!C466</f>
        <v>0</v>
      </c>
      <c r="V463">
        <f>+'[1]Des tec'!C87</f>
        <v>0</v>
      </c>
      <c r="W463" s="107">
        <f>+'[1]Gastos R33'!C467</f>
        <v>0</v>
      </c>
      <c r="Z463" s="107">
        <f t="shared" si="14"/>
        <v>0</v>
      </c>
    </row>
    <row r="464" spans="1:27" x14ac:dyDescent="0.2">
      <c r="A464">
        <v>459</v>
      </c>
      <c r="B464" s="6">
        <v>2</v>
      </c>
      <c r="C464" s="16">
        <v>4620</v>
      </c>
      <c r="D464" s="17" t="s">
        <v>637</v>
      </c>
      <c r="E464" s="24">
        <f>+E465</f>
        <v>0</v>
      </c>
      <c r="F464" s="25"/>
      <c r="G464"/>
      <c r="N464" s="112">
        <f t="shared" si="15"/>
        <v>0</v>
      </c>
      <c r="O464" s="114" t="s">
        <v>1639</v>
      </c>
      <c r="P464" s="112">
        <f>+[1]Adm!C467</f>
        <v>0</v>
      </c>
      <c r="Q464" s="112">
        <f>+[1]PresMpal!C467</f>
        <v>0</v>
      </c>
      <c r="R464" s="112">
        <f>+'[1]Pro civil'!C467</f>
        <v>0</v>
      </c>
      <c r="S464" s="112">
        <f>+'[1]C social'!C467</f>
        <v>0</v>
      </c>
      <c r="T464" s="112">
        <f>+[1]Trasp!C467</f>
        <v>0</v>
      </c>
      <c r="U464" s="112">
        <f>+'[1]Agua P'!C467</f>
        <v>0</v>
      </c>
      <c r="V464">
        <f>+'[1]Des tec'!C88</f>
        <v>0</v>
      </c>
      <c r="W464" s="112">
        <f>+'[1]Gastos R33'!C468</f>
        <v>0</v>
      </c>
      <c r="X464" s="104"/>
      <c r="Y464" s="104"/>
      <c r="Z464" s="112">
        <f t="shared" si="14"/>
        <v>0</v>
      </c>
      <c r="AA464" s="104"/>
    </row>
    <row r="465" spans="1:27" x14ac:dyDescent="0.2">
      <c r="A465">
        <v>460</v>
      </c>
      <c r="B465" s="6" t="s">
        <v>682</v>
      </c>
      <c r="C465" s="18">
        <v>4621</v>
      </c>
      <c r="D465" s="19" t="s">
        <v>638</v>
      </c>
      <c r="E465" s="27">
        <f>SUMIF($O$9:$O$690,C465,$N$9:$N$690)</f>
        <v>0</v>
      </c>
      <c r="F465" s="25"/>
      <c r="G465"/>
      <c r="N465" s="112">
        <f t="shared" si="15"/>
        <v>0</v>
      </c>
      <c r="O465" s="114" t="s">
        <v>1640</v>
      </c>
      <c r="P465" s="107">
        <f>+[1]Adm!C468</f>
        <v>0</v>
      </c>
      <c r="Q465" s="107">
        <f>+[1]PresMpal!C468</f>
        <v>0</v>
      </c>
      <c r="R465" s="107">
        <f>+'[1]Pro civil'!C468</f>
        <v>0</v>
      </c>
      <c r="S465" s="107">
        <f>+'[1]C social'!C468</f>
        <v>0</v>
      </c>
      <c r="T465" s="107">
        <f>+[1]Trasp!C468</f>
        <v>0</v>
      </c>
      <c r="U465" s="107">
        <f>+'[1]Agua P'!C468</f>
        <v>0</v>
      </c>
      <c r="V465">
        <f>+'[1]Des tec'!C89</f>
        <v>0</v>
      </c>
      <c r="W465" s="107">
        <f>+'[1]Gastos R33'!C469</f>
        <v>0</v>
      </c>
      <c r="Z465" s="107">
        <f t="shared" si="14"/>
        <v>0</v>
      </c>
    </row>
    <row r="466" spans="1:27" x14ac:dyDescent="0.2">
      <c r="A466">
        <v>461</v>
      </c>
      <c r="B466" s="6">
        <v>2</v>
      </c>
      <c r="C466" s="16">
        <v>4630</v>
      </c>
      <c r="D466" s="17" t="s">
        <v>639</v>
      </c>
      <c r="E466" s="24">
        <f>+E467</f>
        <v>0</v>
      </c>
      <c r="F466" s="25"/>
      <c r="G466"/>
      <c r="N466" s="112">
        <f t="shared" si="15"/>
        <v>0</v>
      </c>
      <c r="O466" s="114" t="s">
        <v>1641</v>
      </c>
      <c r="P466" s="112">
        <f>+[1]Adm!C469</f>
        <v>0</v>
      </c>
      <c r="Q466" s="112">
        <f>+[1]PresMpal!C469</f>
        <v>0</v>
      </c>
      <c r="R466" s="112">
        <f>+'[1]Pro civil'!C469</f>
        <v>0</v>
      </c>
      <c r="S466" s="112">
        <f>+'[1]C social'!C469</f>
        <v>0</v>
      </c>
      <c r="T466" s="112">
        <f>+[1]Trasp!C469</f>
        <v>0</v>
      </c>
      <c r="U466" s="112">
        <f>+'[1]Agua P'!C469</f>
        <v>0</v>
      </c>
      <c r="V466">
        <f>+'[1]Des tec'!C90</f>
        <v>0</v>
      </c>
      <c r="W466" s="112">
        <f>+'[1]Gastos R33'!C470</f>
        <v>0</v>
      </c>
      <c r="X466" s="104"/>
      <c r="Y466" s="104"/>
      <c r="Z466" s="112">
        <f t="shared" si="14"/>
        <v>0</v>
      </c>
      <c r="AA466" s="104"/>
    </row>
    <row r="467" spans="1:27" x14ac:dyDescent="0.2">
      <c r="A467">
        <v>462</v>
      </c>
      <c r="B467" s="6" t="s">
        <v>682</v>
      </c>
      <c r="C467" s="18">
        <v>4631</v>
      </c>
      <c r="D467" s="19" t="s">
        <v>640</v>
      </c>
      <c r="E467" s="27">
        <f>SUMIF($O$9:$O$690,C467,$N$9:$N$690)</f>
        <v>0</v>
      </c>
      <c r="F467" s="25"/>
      <c r="G467"/>
      <c r="N467" s="112">
        <f t="shared" si="15"/>
        <v>0</v>
      </c>
      <c r="O467" s="113" t="s">
        <v>1642</v>
      </c>
      <c r="P467" s="107">
        <f>+[1]Adm!C470</f>
        <v>0</v>
      </c>
      <c r="Q467" s="107">
        <f>+[1]PresMpal!C470</f>
        <v>0</v>
      </c>
      <c r="R467" s="107">
        <f>+'[1]Pro civil'!C470</f>
        <v>0</v>
      </c>
      <c r="S467" s="107">
        <f>+'[1]C social'!C470</f>
        <v>0</v>
      </c>
      <c r="T467" s="107">
        <f>+[1]Trasp!C470</f>
        <v>0</v>
      </c>
      <c r="U467" s="107">
        <f>+'[1]Agua P'!C470</f>
        <v>0</v>
      </c>
      <c r="V467">
        <f>+'[1]Des tec'!C91</f>
        <v>0</v>
      </c>
      <c r="W467" s="107">
        <f>+'[1]Gastos R33'!C471</f>
        <v>0</v>
      </c>
      <c r="Z467" s="107">
        <f t="shared" si="14"/>
        <v>0</v>
      </c>
    </row>
    <row r="468" spans="1:27" x14ac:dyDescent="0.2">
      <c r="A468">
        <v>463</v>
      </c>
      <c r="B468" s="6">
        <v>2</v>
      </c>
      <c r="C468" s="16">
        <v>4640</v>
      </c>
      <c r="D468" s="17" t="s">
        <v>641</v>
      </c>
      <c r="E468" s="24">
        <f>+E469</f>
        <v>0</v>
      </c>
      <c r="F468" s="25"/>
      <c r="G468"/>
      <c r="N468" s="112">
        <f t="shared" si="15"/>
        <v>0</v>
      </c>
      <c r="O468" s="114" t="s">
        <v>1643</v>
      </c>
      <c r="P468" s="112">
        <f>+[1]Adm!C471</f>
        <v>0</v>
      </c>
      <c r="Q468" s="112">
        <f>+[1]PresMpal!C471</f>
        <v>0</v>
      </c>
      <c r="R468" s="112">
        <f>+'[1]Pro civil'!C471</f>
        <v>0</v>
      </c>
      <c r="S468" s="112">
        <f>+'[1]C social'!C471</f>
        <v>0</v>
      </c>
      <c r="T468" s="112">
        <f>+[1]Trasp!C471</f>
        <v>0</v>
      </c>
      <c r="U468" s="112">
        <f>+'[1]Agua P'!C471</f>
        <v>0</v>
      </c>
      <c r="V468">
        <f>+'[1]Des tec'!C92</f>
        <v>0</v>
      </c>
      <c r="W468" s="112">
        <f>+'[1]Gastos R33'!C472</f>
        <v>0</v>
      </c>
      <c r="X468" s="104"/>
      <c r="Y468" s="104"/>
      <c r="Z468" s="112">
        <f t="shared" si="14"/>
        <v>0</v>
      </c>
      <c r="AA468" s="104"/>
    </row>
    <row r="469" spans="1:27" x14ac:dyDescent="0.2">
      <c r="A469">
        <v>464</v>
      </c>
      <c r="B469" s="6" t="s">
        <v>682</v>
      </c>
      <c r="C469" s="18">
        <v>4641</v>
      </c>
      <c r="D469" s="19" t="s">
        <v>642</v>
      </c>
      <c r="E469" s="27">
        <f>SUMIF($O$9:$O$690,C469,$N$9:$N$690)</f>
        <v>0</v>
      </c>
      <c r="F469" s="25"/>
      <c r="G469"/>
      <c r="N469" s="112">
        <f t="shared" si="15"/>
        <v>0</v>
      </c>
      <c r="O469" s="114" t="s">
        <v>1644</v>
      </c>
      <c r="P469" s="107">
        <f>+[1]Adm!C472</f>
        <v>0</v>
      </c>
      <c r="Q469" s="107">
        <f>+[1]PresMpal!C472</f>
        <v>0</v>
      </c>
      <c r="R469" s="107">
        <f>+'[1]Pro civil'!C472</f>
        <v>0</v>
      </c>
      <c r="S469" s="107">
        <f>+'[1]C social'!C472</f>
        <v>0</v>
      </c>
      <c r="T469" s="107">
        <f>+[1]Trasp!C472</f>
        <v>0</v>
      </c>
      <c r="U469" s="107">
        <f>+'[1]Agua P'!C472</f>
        <v>0</v>
      </c>
      <c r="V469">
        <f>+'[1]Des tec'!C93</f>
        <v>0</v>
      </c>
      <c r="W469" s="107">
        <f>+'[1]Gastos R33'!C473</f>
        <v>0</v>
      </c>
      <c r="Z469" s="107">
        <f t="shared" si="14"/>
        <v>0</v>
      </c>
    </row>
    <row r="470" spans="1:27" x14ac:dyDescent="0.2">
      <c r="A470">
        <v>465</v>
      </c>
      <c r="B470" s="6">
        <v>2</v>
      </c>
      <c r="C470" s="16">
        <v>4650</v>
      </c>
      <c r="D470" s="17" t="s">
        <v>643</v>
      </c>
      <c r="E470" s="24">
        <f>+E471</f>
        <v>0</v>
      </c>
      <c r="F470" s="25"/>
      <c r="G470"/>
      <c r="N470" s="112">
        <f t="shared" si="15"/>
        <v>0</v>
      </c>
      <c r="O470" s="114" t="s">
        <v>1645</v>
      </c>
      <c r="P470" s="112">
        <f>+[1]Adm!C473</f>
        <v>0</v>
      </c>
      <c r="Q470" s="112">
        <f>+[1]PresMpal!C473</f>
        <v>0</v>
      </c>
      <c r="R470" s="112">
        <f>+'[1]Pro civil'!C473</f>
        <v>0</v>
      </c>
      <c r="S470" s="112">
        <f>+'[1]C social'!C473</f>
        <v>0</v>
      </c>
      <c r="T470" s="112">
        <f>+[1]Trasp!C473</f>
        <v>0</v>
      </c>
      <c r="U470" s="112">
        <f>+'[1]Agua P'!C473</f>
        <v>0</v>
      </c>
      <c r="V470">
        <f>+'[1]Des tec'!C94</f>
        <v>0</v>
      </c>
      <c r="W470" s="112">
        <f>+'[1]Gastos R33'!C474</f>
        <v>0</v>
      </c>
      <c r="X470" s="104"/>
      <c r="Y470" s="104"/>
      <c r="Z470" s="112">
        <f t="shared" si="14"/>
        <v>0</v>
      </c>
      <c r="AA470" s="104"/>
    </row>
    <row r="471" spans="1:27" x14ac:dyDescent="0.2">
      <c r="A471">
        <v>466</v>
      </c>
      <c r="B471" s="6" t="s">
        <v>682</v>
      </c>
      <c r="C471" s="18">
        <v>4651</v>
      </c>
      <c r="D471" s="19" t="s">
        <v>644</v>
      </c>
      <c r="E471" s="27">
        <f>SUMIF($O$9:$O$690,C471,$N$9:$N$690)</f>
        <v>0</v>
      </c>
      <c r="F471" s="25"/>
      <c r="G471"/>
      <c r="N471" s="112">
        <f t="shared" si="15"/>
        <v>0</v>
      </c>
      <c r="O471" s="114" t="s">
        <v>1646</v>
      </c>
      <c r="P471" s="107">
        <f>+[1]Adm!C474</f>
        <v>0</v>
      </c>
      <c r="Q471" s="107">
        <f>+[1]PresMpal!C474</f>
        <v>0</v>
      </c>
      <c r="R471" s="107">
        <f>+'[1]Pro civil'!C474</f>
        <v>0</v>
      </c>
      <c r="S471" s="107">
        <f>+'[1]C social'!C474</f>
        <v>0</v>
      </c>
      <c r="T471" s="107">
        <f>+[1]Trasp!C474</f>
        <v>0</v>
      </c>
      <c r="U471" s="107">
        <f>+'[1]Agua P'!C474</f>
        <v>0</v>
      </c>
      <c r="V471">
        <f>+'[1]Des tec'!C95</f>
        <v>0</v>
      </c>
      <c r="W471" s="107">
        <f>+'[1]Gastos R33'!C475</f>
        <v>0</v>
      </c>
      <c r="Z471" s="107">
        <f t="shared" si="14"/>
        <v>0</v>
      </c>
    </row>
    <row r="472" spans="1:27" x14ac:dyDescent="0.2">
      <c r="A472">
        <v>467</v>
      </c>
      <c r="B472" s="6">
        <v>2</v>
      </c>
      <c r="C472" s="16">
        <v>4660</v>
      </c>
      <c r="D472" s="17" t="s">
        <v>645</v>
      </c>
      <c r="E472" s="24">
        <f>+E473</f>
        <v>0</v>
      </c>
      <c r="F472" s="25"/>
      <c r="G472"/>
      <c r="N472" s="112">
        <f t="shared" si="15"/>
        <v>0</v>
      </c>
      <c r="O472" s="114" t="s">
        <v>1647</v>
      </c>
      <c r="P472" s="112">
        <f>+[1]Adm!C475</f>
        <v>0</v>
      </c>
      <c r="Q472" s="112">
        <f>+[1]PresMpal!C475</f>
        <v>0</v>
      </c>
      <c r="R472" s="112">
        <f>+'[1]Pro civil'!C475</f>
        <v>0</v>
      </c>
      <c r="S472" s="112">
        <f>+'[1]C social'!C475</f>
        <v>0</v>
      </c>
      <c r="T472" s="112">
        <f>+[1]Trasp!C475</f>
        <v>0</v>
      </c>
      <c r="U472" s="112">
        <f>+'[1]Agua P'!C475</f>
        <v>0</v>
      </c>
      <c r="V472">
        <f>+'[1]Des tec'!C96</f>
        <v>0</v>
      </c>
      <c r="W472" s="112">
        <f>+'[1]Gastos R33'!C476</f>
        <v>0</v>
      </c>
      <c r="X472" s="104"/>
      <c r="Y472" s="104"/>
      <c r="Z472" s="112">
        <f t="shared" si="14"/>
        <v>0</v>
      </c>
      <c r="AA472" s="104"/>
    </row>
    <row r="473" spans="1:27" x14ac:dyDescent="0.2">
      <c r="A473">
        <v>468</v>
      </c>
      <c r="B473" s="6" t="s">
        <v>682</v>
      </c>
      <c r="C473" s="18">
        <v>4661</v>
      </c>
      <c r="D473" s="19" t="s">
        <v>646</v>
      </c>
      <c r="E473" s="27">
        <f>SUMIF($O$9:$O$690,C473,$N$9:$N$690)</f>
        <v>0</v>
      </c>
      <c r="F473" s="25"/>
      <c r="G473"/>
      <c r="N473" s="112">
        <f t="shared" si="15"/>
        <v>0</v>
      </c>
      <c r="O473" s="114" t="s">
        <v>1648</v>
      </c>
      <c r="P473" s="107">
        <f>+[1]Adm!C476</f>
        <v>0</v>
      </c>
      <c r="Q473" s="107">
        <f>+[1]PresMpal!C476</f>
        <v>0</v>
      </c>
      <c r="R473" s="107">
        <f>+'[1]Pro civil'!C476</f>
        <v>0</v>
      </c>
      <c r="S473" s="107">
        <f>+'[1]C social'!C476</f>
        <v>0</v>
      </c>
      <c r="T473" s="107">
        <f>+[1]Trasp!C476</f>
        <v>0</v>
      </c>
      <c r="U473" s="107">
        <f>+'[1]Agua P'!C476</f>
        <v>0</v>
      </c>
      <c r="V473">
        <f>+'[1]Des tec'!C97</f>
        <v>0</v>
      </c>
      <c r="W473" s="107">
        <f>+'[1]Gastos R33'!C477</f>
        <v>0</v>
      </c>
      <c r="Z473" s="107">
        <f t="shared" si="14"/>
        <v>0</v>
      </c>
    </row>
    <row r="474" spans="1:27" x14ac:dyDescent="0.2">
      <c r="A474">
        <v>469</v>
      </c>
      <c r="B474" s="6">
        <v>2</v>
      </c>
      <c r="C474" s="16">
        <v>4690</v>
      </c>
      <c r="D474" s="17" t="s">
        <v>647</v>
      </c>
      <c r="E474" s="24">
        <f>+E475</f>
        <v>0</v>
      </c>
      <c r="F474" s="25"/>
      <c r="G474"/>
      <c r="N474" s="112">
        <f t="shared" si="15"/>
        <v>0</v>
      </c>
      <c r="O474" s="114" t="s">
        <v>1649</v>
      </c>
      <c r="P474" s="112">
        <f>+[1]Adm!C477</f>
        <v>0</v>
      </c>
      <c r="Q474" s="112">
        <f>+[1]PresMpal!C477</f>
        <v>0</v>
      </c>
      <c r="R474" s="112">
        <f>+'[1]Pro civil'!C477</f>
        <v>0</v>
      </c>
      <c r="S474" s="112">
        <f>+'[1]C social'!C477</f>
        <v>0</v>
      </c>
      <c r="T474" s="112">
        <f>+[1]Trasp!C477</f>
        <v>0</v>
      </c>
      <c r="U474" s="112">
        <f>+'[1]Agua P'!C477</f>
        <v>0</v>
      </c>
      <c r="V474">
        <f>+'[1]Des tec'!C98</f>
        <v>0</v>
      </c>
      <c r="W474" s="112">
        <f>+'[1]Gastos R33'!C478</f>
        <v>0</v>
      </c>
      <c r="X474" s="104"/>
      <c r="Y474" s="104"/>
      <c r="Z474" s="112">
        <f t="shared" si="14"/>
        <v>0</v>
      </c>
      <c r="AA474" s="104"/>
    </row>
    <row r="475" spans="1:27" x14ac:dyDescent="0.2">
      <c r="A475">
        <v>470</v>
      </c>
      <c r="B475" s="6" t="s">
        <v>682</v>
      </c>
      <c r="C475" s="18">
        <v>4691</v>
      </c>
      <c r="D475" s="19" t="s">
        <v>648</v>
      </c>
      <c r="E475" s="27">
        <f>SUMIF($O$9:$O$690,C475,$N$9:$N$690)</f>
        <v>0</v>
      </c>
      <c r="F475" s="25"/>
      <c r="G475"/>
      <c r="N475" s="112">
        <f t="shared" si="15"/>
        <v>0</v>
      </c>
      <c r="O475" s="114" t="s">
        <v>1650</v>
      </c>
      <c r="P475" s="107">
        <f>+[1]Adm!C478</f>
        <v>0</v>
      </c>
      <c r="Q475" s="107">
        <f>+[1]PresMpal!C478</f>
        <v>0</v>
      </c>
      <c r="R475" s="107">
        <f>+'[1]Pro civil'!C478</f>
        <v>0</v>
      </c>
      <c r="S475" s="107">
        <f>+'[1]C social'!C478</f>
        <v>0</v>
      </c>
      <c r="T475" s="107">
        <f>+[1]Trasp!C478</f>
        <v>0</v>
      </c>
      <c r="U475" s="107">
        <f>+'[1]Agua P'!C478</f>
        <v>0</v>
      </c>
      <c r="V475">
        <f>+'[1]Des tec'!C99</f>
        <v>0</v>
      </c>
      <c r="W475" s="107">
        <f>+'[1]Gastos R33'!C479</f>
        <v>0</v>
      </c>
      <c r="Z475" s="107">
        <f t="shared" si="14"/>
        <v>0</v>
      </c>
    </row>
    <row r="476" spans="1:27" x14ac:dyDescent="0.2">
      <c r="A476">
        <v>471</v>
      </c>
      <c r="B476" s="6">
        <v>3</v>
      </c>
      <c r="C476" s="14">
        <v>4700</v>
      </c>
      <c r="D476" s="15" t="s">
        <v>456</v>
      </c>
      <c r="E476" s="26">
        <f>+E477</f>
        <v>0</v>
      </c>
      <c r="F476" s="25"/>
      <c r="G476"/>
      <c r="N476" s="112">
        <f t="shared" si="15"/>
        <v>0</v>
      </c>
      <c r="O476" s="113" t="s">
        <v>1651</v>
      </c>
      <c r="P476" s="112">
        <f>+[1]Adm!C479</f>
        <v>0</v>
      </c>
      <c r="Q476" s="112">
        <f>+[1]PresMpal!C479</f>
        <v>0</v>
      </c>
      <c r="R476" s="112">
        <f>+'[1]Pro civil'!C479</f>
        <v>0</v>
      </c>
      <c r="S476" s="112">
        <f>+'[1]C social'!C479</f>
        <v>0</v>
      </c>
      <c r="T476" s="112">
        <f>+[1]Trasp!C479</f>
        <v>0</v>
      </c>
      <c r="U476" s="112">
        <f>+'[1]Agua P'!C479</f>
        <v>0</v>
      </c>
      <c r="V476">
        <f>+'[1]Des tec'!C100</f>
        <v>0</v>
      </c>
      <c r="W476" s="112">
        <f>+'[1]Gastos R33'!C480</f>
        <v>0</v>
      </c>
      <c r="X476" s="104"/>
      <c r="Y476" s="104"/>
      <c r="Z476" s="112">
        <f t="shared" si="14"/>
        <v>0</v>
      </c>
      <c r="AA476" s="104"/>
    </row>
    <row r="477" spans="1:27" x14ac:dyDescent="0.2">
      <c r="A477">
        <v>472</v>
      </c>
      <c r="B477" s="6">
        <v>2</v>
      </c>
      <c r="C477" s="16">
        <v>4710</v>
      </c>
      <c r="D477" s="17" t="s">
        <v>457</v>
      </c>
      <c r="E477" s="24">
        <f>+E478</f>
        <v>0</v>
      </c>
      <c r="F477" s="25"/>
      <c r="G477"/>
      <c r="N477" s="112">
        <f t="shared" si="15"/>
        <v>0</v>
      </c>
      <c r="O477" s="114" t="s">
        <v>1652</v>
      </c>
      <c r="P477" s="112">
        <f>+[1]Adm!C480</f>
        <v>0</v>
      </c>
      <c r="Q477" s="112">
        <f>+[1]PresMpal!C480</f>
        <v>0</v>
      </c>
      <c r="R477" s="112">
        <f>+'[1]Pro civil'!C480</f>
        <v>0</v>
      </c>
      <c r="S477" s="112">
        <f>+'[1]C social'!C480</f>
        <v>0</v>
      </c>
      <c r="T477" s="112">
        <f>+[1]Trasp!C480</f>
        <v>0</v>
      </c>
      <c r="U477" s="112">
        <f>+'[1]Agua P'!C480</f>
        <v>0</v>
      </c>
      <c r="V477">
        <f>+'[1]Des tec'!C101</f>
        <v>0</v>
      </c>
      <c r="W477" s="112">
        <f>+'[1]Gastos R33'!C481</f>
        <v>0</v>
      </c>
      <c r="X477" s="104"/>
      <c r="Y477" s="104"/>
      <c r="Z477" s="112">
        <f t="shared" si="14"/>
        <v>0</v>
      </c>
      <c r="AA477" s="104"/>
    </row>
    <row r="478" spans="1:27" x14ac:dyDescent="0.2">
      <c r="A478">
        <v>473</v>
      </c>
      <c r="B478" s="6" t="s">
        <v>682</v>
      </c>
      <c r="C478" s="18">
        <v>4711</v>
      </c>
      <c r="D478" s="19" t="s">
        <v>649</v>
      </c>
      <c r="E478" s="27">
        <f>SUMIF($O$9:$O$690,C478,$N$9:$N$690)</f>
        <v>0</v>
      </c>
      <c r="F478" s="25"/>
      <c r="G478"/>
      <c r="N478" s="112">
        <f t="shared" si="15"/>
        <v>0</v>
      </c>
      <c r="O478" s="114" t="s">
        <v>1653</v>
      </c>
      <c r="P478" s="107">
        <f>+[1]Adm!C481</f>
        <v>0</v>
      </c>
      <c r="Q478" s="107">
        <f>+[1]PresMpal!C481</f>
        <v>0</v>
      </c>
      <c r="R478" s="107">
        <f>+'[1]Pro civil'!C481</f>
        <v>0</v>
      </c>
      <c r="S478" s="107">
        <f>+'[1]C social'!C481</f>
        <v>0</v>
      </c>
      <c r="T478" s="107">
        <f>+[1]Trasp!C481</f>
        <v>0</v>
      </c>
      <c r="U478" s="107">
        <f>+'[1]Agua P'!C481</f>
        <v>0</v>
      </c>
      <c r="V478">
        <f>+'[1]Des tec'!C102</f>
        <v>0</v>
      </c>
      <c r="W478" s="107">
        <f>+'[1]Gastos R33'!C482</f>
        <v>0</v>
      </c>
      <c r="Z478" s="107">
        <f t="shared" si="14"/>
        <v>0</v>
      </c>
    </row>
    <row r="479" spans="1:27" x14ac:dyDescent="0.2">
      <c r="A479">
        <v>474</v>
      </c>
      <c r="B479" s="6">
        <v>3</v>
      </c>
      <c r="C479" s="14">
        <v>4800</v>
      </c>
      <c r="D479" s="15" t="s">
        <v>458</v>
      </c>
      <c r="E479" s="26">
        <f>+E480+E482+E484+E486+E488</f>
        <v>0</v>
      </c>
      <c r="F479" s="25"/>
      <c r="G479"/>
      <c r="N479" s="112">
        <f t="shared" si="15"/>
        <v>0</v>
      </c>
      <c r="O479" s="114" t="s">
        <v>1654</v>
      </c>
      <c r="P479" s="112">
        <f>+[1]Adm!C482</f>
        <v>0</v>
      </c>
      <c r="Q479" s="112">
        <f>+[1]PresMpal!C482</f>
        <v>0</v>
      </c>
      <c r="R479" s="112">
        <f>+'[1]Pro civil'!C482</f>
        <v>0</v>
      </c>
      <c r="S479" s="112">
        <f>+'[1]C social'!C482</f>
        <v>0</v>
      </c>
      <c r="T479" s="112">
        <f>+[1]Trasp!C482</f>
        <v>0</v>
      </c>
      <c r="U479" s="112">
        <f>+'[1]Agua P'!C482</f>
        <v>0</v>
      </c>
      <c r="V479">
        <f>+'[1]Des tec'!C103</f>
        <v>0</v>
      </c>
      <c r="W479" s="112">
        <f>+'[1]Gastos R33'!C483</f>
        <v>0</v>
      </c>
      <c r="X479" s="104"/>
      <c r="Y479" s="104"/>
      <c r="Z479" s="112">
        <f t="shared" si="14"/>
        <v>0</v>
      </c>
      <c r="AA479" s="104"/>
    </row>
    <row r="480" spans="1:27" x14ac:dyDescent="0.2">
      <c r="A480">
        <v>475</v>
      </c>
      <c r="B480" s="6">
        <v>2</v>
      </c>
      <c r="C480" s="16">
        <v>4810</v>
      </c>
      <c r="D480" s="17" t="s">
        <v>459</v>
      </c>
      <c r="E480" s="24">
        <f>+E481</f>
        <v>0</v>
      </c>
      <c r="F480" s="25"/>
      <c r="G480"/>
      <c r="N480" s="112">
        <f t="shared" si="15"/>
        <v>0</v>
      </c>
      <c r="O480" s="114" t="s">
        <v>1655</v>
      </c>
      <c r="P480" s="112">
        <f>+[1]Adm!C483</f>
        <v>0</v>
      </c>
      <c r="Q480" s="112">
        <f>+[1]PresMpal!C483</f>
        <v>0</v>
      </c>
      <c r="R480" s="112">
        <f>+'[1]Pro civil'!C483</f>
        <v>0</v>
      </c>
      <c r="S480" s="112">
        <f>+'[1]C social'!C483</f>
        <v>0</v>
      </c>
      <c r="T480" s="112">
        <f>+[1]Trasp!C483</f>
        <v>0</v>
      </c>
      <c r="U480" s="112">
        <f>+'[1]Agua P'!C483</f>
        <v>0</v>
      </c>
      <c r="V480">
        <f>+'[1]Des tec'!C104</f>
        <v>0</v>
      </c>
      <c r="W480" s="112">
        <f>+'[1]Gastos R33'!C484</f>
        <v>0</v>
      </c>
      <c r="X480" s="104"/>
      <c r="Y480" s="104"/>
      <c r="Z480" s="112">
        <f t="shared" si="14"/>
        <v>0</v>
      </c>
      <c r="AA480" s="104"/>
    </row>
    <row r="481" spans="1:27" x14ac:dyDescent="0.2">
      <c r="A481">
        <v>476</v>
      </c>
      <c r="B481" s="6" t="s">
        <v>682</v>
      </c>
      <c r="C481" s="18">
        <v>4811</v>
      </c>
      <c r="D481" s="19" t="s">
        <v>650</v>
      </c>
      <c r="E481" s="27">
        <f>SUMIF($O$9:$O$690,C481,$N$9:$N$690)</f>
        <v>0</v>
      </c>
      <c r="F481" s="25"/>
      <c r="G481"/>
      <c r="O481" s="115" t="s">
        <v>1656</v>
      </c>
      <c r="P481" s="110" t="s">
        <v>1657</v>
      </c>
      <c r="Q481" s="110" t="s">
        <v>1658</v>
      </c>
      <c r="R481" s="110" t="s">
        <v>1659</v>
      </c>
      <c r="S481" s="110"/>
      <c r="T481" s="110"/>
      <c r="U481" s="110"/>
      <c r="V481" s="116"/>
      <c r="W481" s="110"/>
    </row>
    <row r="482" spans="1:27" x14ac:dyDescent="0.2">
      <c r="A482">
        <v>477</v>
      </c>
      <c r="B482" s="6">
        <v>2</v>
      </c>
      <c r="C482" s="16">
        <v>4820</v>
      </c>
      <c r="D482" s="17" t="s">
        <v>460</v>
      </c>
      <c r="E482" s="24">
        <f>+E483</f>
        <v>0</v>
      </c>
      <c r="F482" s="25"/>
      <c r="G482"/>
      <c r="N482" s="112">
        <f t="shared" si="15"/>
        <v>96002304.310000002</v>
      </c>
      <c r="O482" s="113" t="s">
        <v>1660</v>
      </c>
      <c r="P482" s="111">
        <f>SUM(P483:P542)</f>
        <v>61002304.310000002</v>
      </c>
      <c r="Q482" s="111">
        <f>SUM(Q483:Q542)</f>
        <v>0</v>
      </c>
      <c r="R482" s="111">
        <f>SUM(R483:R542)</f>
        <v>35000000</v>
      </c>
      <c r="S482" s="104"/>
      <c r="T482" s="104"/>
      <c r="U482" s="104"/>
      <c r="V482"/>
      <c r="W482" s="112"/>
      <c r="X482" s="104"/>
      <c r="Y482" s="104"/>
      <c r="Z482" s="104"/>
      <c r="AA482" s="104"/>
    </row>
    <row r="483" spans="1:27" x14ac:dyDescent="0.2">
      <c r="A483">
        <v>478</v>
      </c>
      <c r="B483" s="6" t="s">
        <v>682</v>
      </c>
      <c r="C483" s="18">
        <v>4821</v>
      </c>
      <c r="D483" s="19" t="s">
        <v>651</v>
      </c>
      <c r="E483" s="27">
        <f>SUMIF($O$9:$O$690,C483,$N$9:$N$690)</f>
        <v>0</v>
      </c>
      <c r="F483" s="25"/>
      <c r="G483"/>
      <c r="N483" s="112">
        <f t="shared" si="15"/>
        <v>0</v>
      </c>
      <c r="O483" s="114" t="s">
        <v>1661</v>
      </c>
      <c r="P483" s="107">
        <f>+'[1]Obra Infra'!C11</f>
        <v>0</v>
      </c>
      <c r="Q483" s="107">
        <f>+'[1]Obra Forta'!C11</f>
        <v>0</v>
      </c>
      <c r="R483" s="107">
        <f>+'[1]Obra Otros'!C12</f>
        <v>0</v>
      </c>
    </row>
    <row r="484" spans="1:27" x14ac:dyDescent="0.2">
      <c r="A484">
        <v>479</v>
      </c>
      <c r="B484" s="6">
        <v>2</v>
      </c>
      <c r="C484" s="16">
        <v>4830</v>
      </c>
      <c r="D484" s="17" t="s">
        <v>461</v>
      </c>
      <c r="E484" s="24">
        <f>+E485</f>
        <v>0</v>
      </c>
      <c r="F484" s="25"/>
      <c r="G484"/>
      <c r="N484" s="112">
        <f t="shared" si="15"/>
        <v>0</v>
      </c>
      <c r="O484" s="114" t="s">
        <v>1662</v>
      </c>
      <c r="P484" s="112">
        <f>+'[1]Obra Infra'!C12</f>
        <v>0</v>
      </c>
      <c r="Q484" s="112">
        <f>+'[1]Obra Forta'!C12</f>
        <v>0</v>
      </c>
      <c r="R484" s="112">
        <f>+'[1]Obra Otros'!C13</f>
        <v>0</v>
      </c>
      <c r="S484" s="104"/>
      <c r="T484" s="104"/>
      <c r="U484" s="104"/>
      <c r="V484"/>
      <c r="W484" s="112"/>
      <c r="X484" s="104"/>
      <c r="Y484" s="104"/>
      <c r="Z484" s="104"/>
      <c r="AA484" s="104"/>
    </row>
    <row r="485" spans="1:27" x14ac:dyDescent="0.2">
      <c r="A485">
        <v>480</v>
      </c>
      <c r="B485" s="6" t="s">
        <v>682</v>
      </c>
      <c r="C485" s="18">
        <v>4831</v>
      </c>
      <c r="D485" s="19" t="s">
        <v>652</v>
      </c>
      <c r="E485" s="27">
        <f>SUMIF($O$9:$O$690,C485,$N$9:$N$690)</f>
        <v>0</v>
      </c>
      <c r="F485" s="25"/>
      <c r="G485"/>
      <c r="N485" s="112">
        <f t="shared" si="15"/>
        <v>0</v>
      </c>
      <c r="O485" s="114" t="s">
        <v>1663</v>
      </c>
      <c r="P485" s="107">
        <f>+'[1]Obra Infra'!C13</f>
        <v>0</v>
      </c>
      <c r="Q485" s="107">
        <f>+'[1]Obra Forta'!C13</f>
        <v>0</v>
      </c>
      <c r="R485" s="107">
        <f>+'[1]Obra Otros'!C14</f>
        <v>0</v>
      </c>
    </row>
    <row r="486" spans="1:27" x14ac:dyDescent="0.2">
      <c r="A486">
        <v>481</v>
      </c>
      <c r="B486" s="6">
        <v>2</v>
      </c>
      <c r="C486" s="16">
        <v>4840</v>
      </c>
      <c r="D486" s="17" t="s">
        <v>462</v>
      </c>
      <c r="E486" s="24">
        <f>+E487</f>
        <v>0</v>
      </c>
      <c r="F486" s="25"/>
      <c r="G486"/>
      <c r="N486" s="112">
        <f t="shared" si="15"/>
        <v>0</v>
      </c>
      <c r="O486" s="114" t="s">
        <v>1664</v>
      </c>
      <c r="P486" s="112">
        <f>+'[1]Obra Infra'!C14</f>
        <v>0</v>
      </c>
      <c r="Q486" s="112">
        <f>+'[1]Obra Forta'!C14</f>
        <v>0</v>
      </c>
      <c r="R486" s="112">
        <f>+'[1]Obra Otros'!C15</f>
        <v>0</v>
      </c>
      <c r="S486" s="104"/>
      <c r="T486" s="104"/>
      <c r="U486" s="104"/>
      <c r="V486"/>
      <c r="W486" s="112"/>
      <c r="X486" s="104"/>
      <c r="Y486" s="104"/>
      <c r="Z486" s="104"/>
      <c r="AA486" s="104"/>
    </row>
    <row r="487" spans="1:27" x14ac:dyDescent="0.2">
      <c r="A487">
        <v>482</v>
      </c>
      <c r="B487" s="6" t="s">
        <v>682</v>
      </c>
      <c r="C487" s="18">
        <v>4841</v>
      </c>
      <c r="D487" s="19" t="s">
        <v>653</v>
      </c>
      <c r="E487" s="27">
        <f>SUMIF($O$9:$O$690,C487,$N$9:$N$690)</f>
        <v>0</v>
      </c>
      <c r="F487" s="25"/>
      <c r="G487"/>
      <c r="N487" s="112">
        <f t="shared" si="15"/>
        <v>0</v>
      </c>
      <c r="O487" s="114" t="s">
        <v>1665</v>
      </c>
      <c r="P487" s="107">
        <f>+'[1]Obra Infra'!C15</f>
        <v>0</v>
      </c>
      <c r="Q487" s="107">
        <f>+'[1]Obra Forta'!C15</f>
        <v>0</v>
      </c>
      <c r="R487" s="107">
        <f>+'[1]Obra Otros'!C16</f>
        <v>0</v>
      </c>
    </row>
    <row r="488" spans="1:27" x14ac:dyDescent="0.2">
      <c r="A488">
        <v>483</v>
      </c>
      <c r="B488" s="6">
        <v>2</v>
      </c>
      <c r="C488" s="16">
        <v>4850</v>
      </c>
      <c r="D488" s="17" t="s">
        <v>463</v>
      </c>
      <c r="E488" s="24">
        <f>+E489</f>
        <v>0</v>
      </c>
      <c r="F488" s="25"/>
      <c r="G488"/>
      <c r="N488" s="112">
        <f t="shared" si="15"/>
        <v>0</v>
      </c>
      <c r="O488" s="114" t="s">
        <v>1666</v>
      </c>
      <c r="P488" s="112">
        <f>+'[1]Obra Infra'!C16</f>
        <v>0</v>
      </c>
      <c r="Q488" s="112">
        <f>+'[1]Obra Forta'!C16</f>
        <v>0</v>
      </c>
      <c r="R488" s="112">
        <f>+'[1]Obra Otros'!C17</f>
        <v>0</v>
      </c>
      <c r="S488" s="104"/>
      <c r="T488" s="104"/>
      <c r="U488" s="104"/>
      <c r="V488"/>
      <c r="W488" s="112"/>
      <c r="X488" s="104"/>
      <c r="Y488" s="104"/>
      <c r="Z488" s="104"/>
      <c r="AA488" s="104"/>
    </row>
    <row r="489" spans="1:27" x14ac:dyDescent="0.2">
      <c r="A489">
        <v>484</v>
      </c>
      <c r="B489" s="6" t="s">
        <v>682</v>
      </c>
      <c r="C489" s="18">
        <v>4851</v>
      </c>
      <c r="D489" s="19" t="s">
        <v>654</v>
      </c>
      <c r="E489" s="27">
        <f>SUMIF($O$9:$O$690,C489,$N$9:$N$690)</f>
        <v>0</v>
      </c>
      <c r="F489" s="25"/>
      <c r="G489"/>
      <c r="N489" s="112">
        <f t="shared" si="15"/>
        <v>0</v>
      </c>
      <c r="O489" s="114" t="s">
        <v>1667</v>
      </c>
      <c r="P489" s="107">
        <f>+'[1]Obra Infra'!C17</f>
        <v>0</v>
      </c>
      <c r="Q489" s="107">
        <f>+'[1]Obra Forta'!C17</f>
        <v>0</v>
      </c>
      <c r="R489" s="107">
        <f>+'[1]Obra Otros'!C18</f>
        <v>0</v>
      </c>
    </row>
    <row r="490" spans="1:27" x14ac:dyDescent="0.2">
      <c r="A490">
        <v>485</v>
      </c>
      <c r="B490" s="6">
        <v>3</v>
      </c>
      <c r="C490" s="14">
        <v>4900</v>
      </c>
      <c r="D490" s="15" t="s">
        <v>655</v>
      </c>
      <c r="E490" s="26">
        <f>+E491+E493+E495</f>
        <v>0</v>
      </c>
      <c r="F490" s="25"/>
      <c r="G490"/>
      <c r="N490" s="112">
        <f t="shared" ref="N490:N553" si="16">SUM(P490:Y490)</f>
        <v>0</v>
      </c>
      <c r="O490" s="114" t="s">
        <v>1668</v>
      </c>
      <c r="P490" s="112">
        <f>+'[1]Obra Infra'!C18</f>
        <v>0</v>
      </c>
      <c r="Q490" s="112">
        <f>+'[1]Obra Forta'!C18</f>
        <v>0</v>
      </c>
      <c r="R490" s="112">
        <f>+'[1]Obra Otros'!C19</f>
        <v>0</v>
      </c>
      <c r="S490" s="104"/>
      <c r="T490" s="104"/>
      <c r="U490" s="104"/>
      <c r="V490"/>
      <c r="W490" s="112"/>
      <c r="X490" s="104"/>
      <c r="Y490" s="104"/>
      <c r="Z490" s="104"/>
      <c r="AA490" s="104"/>
    </row>
    <row r="491" spans="1:27" x14ac:dyDescent="0.2">
      <c r="A491">
        <v>486</v>
      </c>
      <c r="B491" s="6">
        <v>2</v>
      </c>
      <c r="C491" s="16">
        <v>4910</v>
      </c>
      <c r="D491" s="17" t="s">
        <v>656</v>
      </c>
      <c r="E491" s="24">
        <f>+E492</f>
        <v>0</v>
      </c>
      <c r="F491" s="25"/>
      <c r="G491"/>
      <c r="N491" s="112">
        <f t="shared" si="16"/>
        <v>0</v>
      </c>
      <c r="O491" s="114" t="s">
        <v>1669</v>
      </c>
      <c r="P491" s="112">
        <f>+'[1]Obra Infra'!C19</f>
        <v>0</v>
      </c>
      <c r="Q491" s="112">
        <f>+'[1]Obra Forta'!C19</f>
        <v>0</v>
      </c>
      <c r="R491" s="112">
        <f>+'[1]Obra Otros'!C20</f>
        <v>0</v>
      </c>
      <c r="S491" s="104"/>
      <c r="T491" s="104"/>
      <c r="U491" s="104"/>
      <c r="V491"/>
      <c r="W491" s="112"/>
      <c r="X491" s="104"/>
      <c r="Y491" s="104"/>
      <c r="Z491" s="104"/>
      <c r="AA491" s="104"/>
    </row>
    <row r="492" spans="1:27" x14ac:dyDescent="0.2">
      <c r="A492">
        <v>487</v>
      </c>
      <c r="B492" s="6" t="s">
        <v>682</v>
      </c>
      <c r="C492" s="18">
        <v>4911</v>
      </c>
      <c r="D492" s="19" t="s">
        <v>657</v>
      </c>
      <c r="E492" s="27">
        <f>SUMIF($O$9:$O$690,C492,$N$9:$N$690)</f>
        <v>0</v>
      </c>
      <c r="F492" s="25"/>
      <c r="G492"/>
      <c r="N492" s="112">
        <f t="shared" si="16"/>
        <v>96002304.310000002</v>
      </c>
      <c r="O492" s="114" t="s">
        <v>1670</v>
      </c>
      <c r="P492" s="107">
        <f>+'[1]Obra Infra'!C20</f>
        <v>61002304.310000002</v>
      </c>
      <c r="Q492" s="107">
        <f>+'[1]Obra Forta'!C20</f>
        <v>0</v>
      </c>
      <c r="R492" s="107">
        <f>+'[1]Obra Otros'!C21</f>
        <v>35000000</v>
      </c>
    </row>
    <row r="493" spans="1:27" x14ac:dyDescent="0.2">
      <c r="A493">
        <v>488</v>
      </c>
      <c r="B493" s="6">
        <v>2</v>
      </c>
      <c r="C493" s="16">
        <v>4920</v>
      </c>
      <c r="D493" s="17" t="s">
        <v>658</v>
      </c>
      <c r="E493" s="24">
        <f>+E494</f>
        <v>0</v>
      </c>
      <c r="F493" s="25"/>
      <c r="G493"/>
      <c r="N493" s="112">
        <f t="shared" si="16"/>
        <v>0</v>
      </c>
      <c r="O493" s="114" t="s">
        <v>1671</v>
      </c>
      <c r="P493" s="112">
        <f>+'[1]Obra Infra'!C21</f>
        <v>0</v>
      </c>
      <c r="Q493" s="112">
        <f>+'[1]Obra Forta'!C21</f>
        <v>0</v>
      </c>
      <c r="R493" s="112">
        <f>+'[1]Obra Otros'!C22</f>
        <v>0</v>
      </c>
      <c r="S493" s="104"/>
      <c r="T493" s="104"/>
      <c r="U493" s="104"/>
      <c r="V493"/>
      <c r="W493" s="112"/>
      <c r="X493" s="104"/>
      <c r="Y493" s="104"/>
      <c r="Z493" s="104"/>
      <c r="AA493" s="104"/>
    </row>
    <row r="494" spans="1:27" x14ac:dyDescent="0.2">
      <c r="A494">
        <v>489</v>
      </c>
      <c r="B494" s="6" t="s">
        <v>682</v>
      </c>
      <c r="C494" s="18">
        <v>4921</v>
      </c>
      <c r="D494" s="19" t="s">
        <v>659</v>
      </c>
      <c r="E494" s="27">
        <f>SUMIF($O$9:$O$690,C494,$N$9:$N$690)</f>
        <v>0</v>
      </c>
      <c r="F494" s="25"/>
      <c r="G494"/>
      <c r="N494" s="112">
        <f t="shared" si="16"/>
        <v>0</v>
      </c>
      <c r="O494" s="114" t="s">
        <v>1672</v>
      </c>
      <c r="P494" s="107">
        <f>+'[1]Obra Infra'!C22</f>
        <v>0</v>
      </c>
      <c r="Q494" s="107">
        <f>+'[1]Obra Forta'!C22</f>
        <v>0</v>
      </c>
      <c r="R494" s="107">
        <f>+'[1]Obra Otros'!C23</f>
        <v>0</v>
      </c>
    </row>
    <row r="495" spans="1:27" x14ac:dyDescent="0.2">
      <c r="A495">
        <v>490</v>
      </c>
      <c r="B495" s="6">
        <v>2</v>
      </c>
      <c r="C495" s="16">
        <v>4930</v>
      </c>
      <c r="D495" s="17" t="s">
        <v>660</v>
      </c>
      <c r="E495" s="24">
        <f>+E496</f>
        <v>0</v>
      </c>
      <c r="F495" s="25"/>
      <c r="G495"/>
      <c r="N495" s="112">
        <f t="shared" si="16"/>
        <v>0</v>
      </c>
      <c r="O495" s="114" t="s">
        <v>1673</v>
      </c>
      <c r="P495" s="112">
        <f>+'[1]Obra Infra'!C23</f>
        <v>0</v>
      </c>
      <c r="Q495" s="112">
        <f>+'[1]Obra Forta'!C23</f>
        <v>0</v>
      </c>
      <c r="R495" s="112">
        <f>+'[1]Obra Otros'!C24</f>
        <v>0</v>
      </c>
      <c r="S495" s="104"/>
      <c r="T495" s="104"/>
      <c r="U495" s="104"/>
      <c r="V495"/>
      <c r="W495" s="112"/>
      <c r="X495" s="104"/>
      <c r="Y495" s="104"/>
      <c r="Z495" s="104"/>
      <c r="AA495" s="104"/>
    </row>
    <row r="496" spans="1:27" x14ac:dyDescent="0.2">
      <c r="A496">
        <v>491</v>
      </c>
      <c r="B496" s="6" t="s">
        <v>682</v>
      </c>
      <c r="C496" s="18">
        <v>4931</v>
      </c>
      <c r="D496" s="19" t="s">
        <v>661</v>
      </c>
      <c r="E496" s="27">
        <f>SUMIF($O$9:$O$690,C496,$N$9:$N$690)</f>
        <v>0</v>
      </c>
      <c r="F496" s="25"/>
      <c r="G496"/>
      <c r="N496" s="112">
        <f t="shared" si="16"/>
        <v>0</v>
      </c>
      <c r="O496" s="114" t="s">
        <v>1674</v>
      </c>
      <c r="P496" s="107">
        <f>+'[1]Obra Infra'!C24</f>
        <v>0</v>
      </c>
      <c r="Q496" s="107">
        <f>+'[1]Obra Forta'!C24</f>
        <v>0</v>
      </c>
      <c r="R496" s="107">
        <f>+'[1]Obra Otros'!C25</f>
        <v>0</v>
      </c>
    </row>
    <row r="497" spans="1:27" x14ac:dyDescent="0.2">
      <c r="A497">
        <v>492</v>
      </c>
      <c r="B497" s="6">
        <v>4</v>
      </c>
      <c r="C497" s="14">
        <v>5000</v>
      </c>
      <c r="D497" s="2" t="s">
        <v>464</v>
      </c>
      <c r="E497" s="27"/>
      <c r="F497" s="25">
        <f>+E498+E511+E520+E525+E538+E541+E558+E577+E586</f>
        <v>500000</v>
      </c>
      <c r="G497"/>
      <c r="N497" s="112">
        <f t="shared" si="16"/>
        <v>0</v>
      </c>
      <c r="O497" s="114" t="s">
        <v>1675</v>
      </c>
      <c r="P497" s="112">
        <f>+'[1]Obra Infra'!C25</f>
        <v>0</v>
      </c>
      <c r="Q497" s="112">
        <f>+'[1]Obra Forta'!C25</f>
        <v>0</v>
      </c>
      <c r="R497" s="112">
        <f>+'[1]Obra Otros'!C26</f>
        <v>0</v>
      </c>
      <c r="S497" s="104"/>
      <c r="T497" s="104"/>
      <c r="U497" s="104"/>
      <c r="V497"/>
      <c r="W497" s="112"/>
      <c r="X497" s="104"/>
      <c r="Y497" s="104"/>
      <c r="Z497" s="104"/>
      <c r="AA497" s="104"/>
    </row>
    <row r="498" spans="1:27" x14ac:dyDescent="0.2">
      <c r="A498">
        <v>493</v>
      </c>
      <c r="B498" s="6">
        <v>3</v>
      </c>
      <c r="C498" s="14">
        <v>5100</v>
      </c>
      <c r="D498" s="15" t="s">
        <v>465</v>
      </c>
      <c r="E498" s="26">
        <f>+E499+E501+E503+E505+E507+E509</f>
        <v>300000</v>
      </c>
      <c r="F498" s="25"/>
      <c r="G498"/>
      <c r="N498" s="112">
        <f t="shared" si="16"/>
        <v>0</v>
      </c>
      <c r="O498" s="114" t="s">
        <v>1676</v>
      </c>
      <c r="P498" s="112">
        <f>+'[1]Obra Infra'!C26</f>
        <v>0</v>
      </c>
      <c r="Q498" s="112">
        <f>+'[1]Obra Forta'!C26</f>
        <v>0</v>
      </c>
      <c r="R498" s="112">
        <f>+'[1]Obra Otros'!C27</f>
        <v>0</v>
      </c>
      <c r="S498" s="104"/>
      <c r="T498" s="104"/>
      <c r="U498" s="104"/>
      <c r="V498"/>
      <c r="W498" s="112"/>
      <c r="X498" s="104"/>
      <c r="Y498" s="104"/>
      <c r="Z498" s="104"/>
      <c r="AA498" s="104"/>
    </row>
    <row r="499" spans="1:27" x14ac:dyDescent="0.2">
      <c r="A499">
        <v>494</v>
      </c>
      <c r="B499" s="6">
        <v>2</v>
      </c>
      <c r="C499" s="16">
        <v>5110</v>
      </c>
      <c r="D499" s="17" t="s">
        <v>466</v>
      </c>
      <c r="E499" s="24">
        <f>+E500</f>
        <v>0</v>
      </c>
      <c r="F499" s="25"/>
      <c r="G499"/>
      <c r="N499" s="112">
        <f t="shared" si="16"/>
        <v>0</v>
      </c>
      <c r="O499" s="114" t="s">
        <v>1677</v>
      </c>
      <c r="P499" s="112">
        <f>+'[1]Obra Infra'!C27</f>
        <v>0</v>
      </c>
      <c r="Q499" s="112">
        <f>+'[1]Obra Forta'!C27</f>
        <v>0</v>
      </c>
      <c r="R499" s="112">
        <f>+'[1]Obra Otros'!C28</f>
        <v>0</v>
      </c>
      <c r="S499" s="104"/>
      <c r="T499" s="104"/>
      <c r="U499" s="104"/>
      <c r="V499"/>
      <c r="W499" s="112"/>
      <c r="X499" s="104"/>
      <c r="Y499" s="104"/>
      <c r="Z499" s="104"/>
      <c r="AA499" s="104"/>
    </row>
    <row r="500" spans="1:27" x14ac:dyDescent="0.2">
      <c r="A500">
        <v>495</v>
      </c>
      <c r="B500" s="6" t="s">
        <v>682</v>
      </c>
      <c r="C500" s="18">
        <v>5111</v>
      </c>
      <c r="D500" s="19" t="s">
        <v>467</v>
      </c>
      <c r="E500" s="27">
        <f>SUMIF($O$9:$O$690,C500,$N$9:$N$690)</f>
        <v>0</v>
      </c>
      <c r="F500" s="25"/>
      <c r="G500"/>
      <c r="N500" s="112">
        <f t="shared" si="16"/>
        <v>0</v>
      </c>
      <c r="O500" s="114" t="s">
        <v>1678</v>
      </c>
      <c r="P500" s="107">
        <f>+'[1]Obra Infra'!C28</f>
        <v>0</v>
      </c>
      <c r="Q500" s="107">
        <f>+'[1]Obra Forta'!C28</f>
        <v>0</v>
      </c>
      <c r="R500" s="107">
        <f>+'[1]Obra Otros'!C29</f>
        <v>0</v>
      </c>
    </row>
    <row r="501" spans="1:27" x14ac:dyDescent="0.2">
      <c r="A501">
        <v>496</v>
      </c>
      <c r="B501" s="6">
        <v>2</v>
      </c>
      <c r="C501" s="16">
        <v>5120</v>
      </c>
      <c r="D501" s="17" t="s">
        <v>468</v>
      </c>
      <c r="E501" s="24">
        <f>+E502</f>
        <v>0</v>
      </c>
      <c r="F501" s="25"/>
      <c r="G501"/>
      <c r="N501" s="112">
        <f t="shared" si="16"/>
        <v>0</v>
      </c>
      <c r="O501" s="114" t="s">
        <v>1679</v>
      </c>
      <c r="P501" s="112">
        <f>+'[1]Obra Infra'!C29</f>
        <v>0</v>
      </c>
      <c r="Q501" s="112">
        <f>+'[1]Obra Forta'!C29</f>
        <v>0</v>
      </c>
      <c r="R501" s="112">
        <f>+'[1]Obra Otros'!C30</f>
        <v>0</v>
      </c>
      <c r="S501" s="104"/>
      <c r="T501" s="104"/>
      <c r="U501" s="104"/>
      <c r="V501"/>
      <c r="W501" s="112"/>
      <c r="X501" s="104"/>
      <c r="Y501" s="104"/>
      <c r="Z501" s="104"/>
      <c r="AA501" s="104"/>
    </row>
    <row r="502" spans="1:27" x14ac:dyDescent="0.2">
      <c r="A502">
        <v>497</v>
      </c>
      <c r="B502" s="6" t="s">
        <v>682</v>
      </c>
      <c r="C502" s="18">
        <v>5121</v>
      </c>
      <c r="D502" s="19" t="s">
        <v>469</v>
      </c>
      <c r="E502" s="27">
        <f>SUMIF($O$9:$O$690,C502,$N$9:$N$690)</f>
        <v>0</v>
      </c>
      <c r="F502" s="25"/>
      <c r="G502"/>
      <c r="N502" s="112">
        <f t="shared" si="16"/>
        <v>0</v>
      </c>
      <c r="O502" s="114" t="s">
        <v>1680</v>
      </c>
      <c r="P502" s="107">
        <f>+'[1]Obra Infra'!C30</f>
        <v>0</v>
      </c>
      <c r="Q502" s="107">
        <f>+'[1]Obra Forta'!C30</f>
        <v>0</v>
      </c>
      <c r="R502" s="107">
        <f>+'[1]Obra Otros'!C31</f>
        <v>0</v>
      </c>
    </row>
    <row r="503" spans="1:27" x14ac:dyDescent="0.2">
      <c r="A503">
        <v>498</v>
      </c>
      <c r="B503" s="6">
        <v>2</v>
      </c>
      <c r="C503" s="16">
        <v>5130</v>
      </c>
      <c r="D503" s="17" t="s">
        <v>470</v>
      </c>
      <c r="E503" s="24">
        <f>+E504</f>
        <v>0</v>
      </c>
      <c r="F503" s="25"/>
      <c r="G503"/>
      <c r="N503" s="112">
        <f t="shared" si="16"/>
        <v>0</v>
      </c>
      <c r="O503" s="114" t="s">
        <v>1681</v>
      </c>
      <c r="P503" s="112">
        <f>+'[1]Obra Infra'!C31</f>
        <v>0</v>
      </c>
      <c r="Q503" s="112">
        <f>+'[1]Obra Forta'!C31</f>
        <v>0</v>
      </c>
      <c r="R503" s="112">
        <f>+'[1]Obra Otros'!C32</f>
        <v>0</v>
      </c>
      <c r="S503" s="104"/>
      <c r="T503" s="104"/>
      <c r="U503" s="104"/>
      <c r="V503"/>
      <c r="W503" s="112"/>
      <c r="X503" s="104"/>
      <c r="Y503" s="104"/>
      <c r="Z503" s="104"/>
      <c r="AA503" s="104"/>
    </row>
    <row r="504" spans="1:27" x14ac:dyDescent="0.2">
      <c r="A504">
        <v>499</v>
      </c>
      <c r="B504" s="6" t="s">
        <v>682</v>
      </c>
      <c r="C504" s="18">
        <v>5131</v>
      </c>
      <c r="D504" s="19" t="s">
        <v>471</v>
      </c>
      <c r="E504" s="27">
        <f>SUMIF($O$9:$O$690,C504,$N$9:$N$690)</f>
        <v>0</v>
      </c>
      <c r="F504" s="25"/>
      <c r="G504"/>
      <c r="N504" s="112">
        <f t="shared" si="16"/>
        <v>0</v>
      </c>
      <c r="O504" s="114" t="s">
        <v>1682</v>
      </c>
      <c r="P504" s="107">
        <f>+'[1]Obra Infra'!C32</f>
        <v>0</v>
      </c>
      <c r="Q504" s="107">
        <f>+'[1]Obra Forta'!C32</f>
        <v>0</v>
      </c>
      <c r="R504" s="107">
        <f>+'[1]Obra Otros'!C33</f>
        <v>0</v>
      </c>
    </row>
    <row r="505" spans="1:27" x14ac:dyDescent="0.2">
      <c r="A505">
        <v>500</v>
      </c>
      <c r="B505" s="6">
        <v>2</v>
      </c>
      <c r="C505" s="16">
        <v>5140</v>
      </c>
      <c r="D505" s="17" t="s">
        <v>472</v>
      </c>
      <c r="E505" s="24">
        <f>+E506</f>
        <v>0</v>
      </c>
      <c r="F505" s="25"/>
      <c r="G505"/>
      <c r="N505" s="112">
        <f t="shared" si="16"/>
        <v>0</v>
      </c>
      <c r="O505" s="114" t="s">
        <v>1683</v>
      </c>
      <c r="P505" s="112">
        <f>+'[1]Obra Infra'!C33</f>
        <v>0</v>
      </c>
      <c r="Q505" s="112">
        <f>+'[1]Obra Forta'!C33</f>
        <v>0</v>
      </c>
      <c r="R505" s="112">
        <f>+'[1]Obra Otros'!C34</f>
        <v>0</v>
      </c>
      <c r="S505" s="104"/>
      <c r="T505" s="104"/>
      <c r="U505" s="104"/>
      <c r="V505"/>
      <c r="W505" s="112"/>
      <c r="X505" s="104"/>
      <c r="Y505" s="104"/>
      <c r="Z505" s="104"/>
      <c r="AA505" s="104"/>
    </row>
    <row r="506" spans="1:27" x14ac:dyDescent="0.2">
      <c r="A506">
        <v>501</v>
      </c>
      <c r="B506" s="6" t="s">
        <v>682</v>
      </c>
      <c r="C506" s="18">
        <v>5141</v>
      </c>
      <c r="D506" s="19" t="s">
        <v>473</v>
      </c>
      <c r="E506" s="27">
        <f>SUMIF($O$9:$O$690,C506,$N$9:$N$690)</f>
        <v>0</v>
      </c>
      <c r="F506" s="25"/>
      <c r="G506"/>
      <c r="N506" s="112">
        <f t="shared" si="16"/>
        <v>0</v>
      </c>
      <c r="O506" s="113" t="s">
        <v>1684</v>
      </c>
      <c r="P506" s="107">
        <f>+'[1]Obra Infra'!C34</f>
        <v>0</v>
      </c>
      <c r="Q506" s="107">
        <f>+'[1]Obra Forta'!C34</f>
        <v>0</v>
      </c>
      <c r="R506" s="107">
        <f>+'[1]Obra Otros'!C35</f>
        <v>0</v>
      </c>
    </row>
    <row r="507" spans="1:27" x14ac:dyDescent="0.2">
      <c r="A507">
        <v>502</v>
      </c>
      <c r="B507" s="6">
        <v>2</v>
      </c>
      <c r="C507" s="16">
        <v>5150</v>
      </c>
      <c r="D507" s="17" t="s">
        <v>474</v>
      </c>
      <c r="E507" s="24">
        <f>+E508</f>
        <v>300000</v>
      </c>
      <c r="F507" s="25"/>
      <c r="G507"/>
      <c r="N507" s="112">
        <f t="shared" si="16"/>
        <v>0</v>
      </c>
      <c r="O507" s="114" t="s">
        <v>1685</v>
      </c>
      <c r="P507" s="112">
        <f>+'[1]Obra Infra'!C35</f>
        <v>0</v>
      </c>
      <c r="Q507" s="112">
        <f>+'[1]Obra Forta'!C35</f>
        <v>0</v>
      </c>
      <c r="R507" s="112">
        <f>+'[1]Obra Otros'!C36</f>
        <v>0</v>
      </c>
      <c r="S507" s="104"/>
      <c r="T507" s="104"/>
      <c r="U507" s="104"/>
      <c r="V507"/>
      <c r="W507" s="112"/>
      <c r="X507" s="104"/>
      <c r="Y507" s="104"/>
      <c r="Z507" s="104"/>
      <c r="AA507" s="104"/>
    </row>
    <row r="508" spans="1:27" x14ac:dyDescent="0.2">
      <c r="A508">
        <v>503</v>
      </c>
      <c r="B508" s="6" t="s">
        <v>682</v>
      </c>
      <c r="C508" s="18">
        <v>5151</v>
      </c>
      <c r="D508" s="19" t="s">
        <v>475</v>
      </c>
      <c r="E508" s="27">
        <f>SUMIF($O$9:$O$690,C508,$N$9:$N$690)</f>
        <v>300000</v>
      </c>
      <c r="F508" s="25"/>
      <c r="G508"/>
      <c r="N508" s="112">
        <f t="shared" si="16"/>
        <v>0</v>
      </c>
      <c r="O508" s="114" t="s">
        <v>1686</v>
      </c>
      <c r="P508" s="107">
        <f>+'[1]Obra Infra'!C36</f>
        <v>0</v>
      </c>
      <c r="Q508" s="107">
        <f>+'[1]Obra Forta'!C36</f>
        <v>0</v>
      </c>
      <c r="R508" s="107">
        <f>+'[1]Obra Otros'!C37</f>
        <v>0</v>
      </c>
    </row>
    <row r="509" spans="1:27" x14ac:dyDescent="0.2">
      <c r="A509">
        <v>504</v>
      </c>
      <c r="B509" s="6">
        <v>2</v>
      </c>
      <c r="C509" s="16">
        <v>5190</v>
      </c>
      <c r="D509" s="17" t="s">
        <v>476</v>
      </c>
      <c r="E509" s="24">
        <f>+E510</f>
        <v>0</v>
      </c>
      <c r="F509" s="25"/>
      <c r="G509"/>
      <c r="N509" s="112">
        <f t="shared" si="16"/>
        <v>0</v>
      </c>
      <c r="O509" s="114" t="s">
        <v>1687</v>
      </c>
      <c r="P509" s="112">
        <f>+'[1]Obra Infra'!C37</f>
        <v>0</v>
      </c>
      <c r="Q509" s="112">
        <f>+'[1]Obra Forta'!C37</f>
        <v>0</v>
      </c>
      <c r="R509" s="112">
        <f>+'[1]Obra Otros'!C38</f>
        <v>0</v>
      </c>
      <c r="S509" s="104"/>
      <c r="T509" s="104"/>
      <c r="U509" s="104"/>
      <c r="V509"/>
      <c r="W509" s="112"/>
      <c r="X509" s="104"/>
      <c r="Y509" s="104"/>
      <c r="Z509" s="104"/>
      <c r="AA509" s="104"/>
    </row>
    <row r="510" spans="1:27" x14ac:dyDescent="0.2">
      <c r="A510">
        <v>505</v>
      </c>
      <c r="B510" s="6" t="s">
        <v>682</v>
      </c>
      <c r="C510" s="18">
        <v>5191</v>
      </c>
      <c r="D510" s="19" t="s">
        <v>477</v>
      </c>
      <c r="E510" s="27">
        <f>SUMIF($O$9:$O$690,C510,$N$9:$N$690)</f>
        <v>0</v>
      </c>
      <c r="F510" s="25"/>
      <c r="G510"/>
      <c r="N510" s="112">
        <f t="shared" si="16"/>
        <v>0</v>
      </c>
      <c r="O510" s="114" t="s">
        <v>1688</v>
      </c>
      <c r="P510" s="107">
        <f>+'[1]Obra Infra'!C38</f>
        <v>0</v>
      </c>
      <c r="Q510" s="107">
        <f>+'[1]Obra Forta'!C38</f>
        <v>0</v>
      </c>
      <c r="R510" s="107">
        <f>+'[1]Obra Otros'!C39</f>
        <v>0</v>
      </c>
    </row>
    <row r="511" spans="1:27" x14ac:dyDescent="0.2">
      <c r="A511">
        <v>506</v>
      </c>
      <c r="B511" s="6">
        <v>3</v>
      </c>
      <c r="C511" s="14">
        <v>5200</v>
      </c>
      <c r="D511" s="15" t="s">
        <v>478</v>
      </c>
      <c r="E511" s="26">
        <f>+E512+E514+E516+E518</f>
        <v>0</v>
      </c>
      <c r="F511" s="25"/>
      <c r="G511"/>
      <c r="N511" s="112">
        <f t="shared" si="16"/>
        <v>0</v>
      </c>
      <c r="O511" s="114" t="s">
        <v>1689</v>
      </c>
      <c r="P511" s="112">
        <f>+'[1]Obra Infra'!C39</f>
        <v>0</v>
      </c>
      <c r="Q511" s="112">
        <f>+'[1]Obra Forta'!C39</f>
        <v>0</v>
      </c>
      <c r="R511" s="112">
        <f>+'[1]Obra Otros'!C40</f>
        <v>0</v>
      </c>
      <c r="S511" s="104"/>
      <c r="T511" s="104"/>
      <c r="U511" s="104"/>
      <c r="V511"/>
      <c r="W511" s="112"/>
      <c r="X511" s="104"/>
      <c r="Y511" s="104"/>
      <c r="Z511" s="104"/>
      <c r="AA511" s="104"/>
    </row>
    <row r="512" spans="1:27" x14ac:dyDescent="0.2">
      <c r="A512">
        <v>507</v>
      </c>
      <c r="B512" s="6">
        <v>2</v>
      </c>
      <c r="C512" s="16">
        <v>5210</v>
      </c>
      <c r="D512" s="17" t="s">
        <v>479</v>
      </c>
      <c r="E512" s="24">
        <f>+E513</f>
        <v>0</v>
      </c>
      <c r="F512" s="25"/>
      <c r="G512"/>
      <c r="N512" s="112">
        <f t="shared" si="16"/>
        <v>0</v>
      </c>
      <c r="O512" s="114" t="s">
        <v>1690</v>
      </c>
      <c r="P512" s="112">
        <f>+'[1]Obra Infra'!C40</f>
        <v>0</v>
      </c>
      <c r="Q512" s="112">
        <f>+'[1]Obra Forta'!C40</f>
        <v>0</v>
      </c>
      <c r="R512" s="112">
        <f>+'[1]Obra Otros'!C41</f>
        <v>0</v>
      </c>
      <c r="S512" s="104"/>
      <c r="T512" s="104"/>
      <c r="U512" s="104"/>
      <c r="V512"/>
      <c r="W512" s="112"/>
      <c r="X512" s="104"/>
      <c r="Y512" s="104"/>
      <c r="Z512" s="104"/>
      <c r="AA512" s="104"/>
    </row>
    <row r="513" spans="1:27" x14ac:dyDescent="0.2">
      <c r="A513">
        <v>508</v>
      </c>
      <c r="B513" s="6" t="s">
        <v>682</v>
      </c>
      <c r="C513" s="18">
        <v>5211</v>
      </c>
      <c r="D513" s="19" t="s">
        <v>480</v>
      </c>
      <c r="E513" s="27">
        <f>SUMIF($O$9:$O$690,C513,$N$9:$N$690)</f>
        <v>0</v>
      </c>
      <c r="F513" s="25"/>
      <c r="G513"/>
      <c r="N513" s="112">
        <f t="shared" si="16"/>
        <v>0</v>
      </c>
      <c r="O513" s="114" t="s">
        <v>1691</v>
      </c>
      <c r="P513" s="107">
        <f>+'[1]Obra Infra'!C41</f>
        <v>0</v>
      </c>
      <c r="Q513" s="107">
        <f>+'[1]Obra Forta'!C41</f>
        <v>0</v>
      </c>
      <c r="R513" s="107">
        <f>+'[1]Obra Otros'!C42</f>
        <v>0</v>
      </c>
    </row>
    <row r="514" spans="1:27" x14ac:dyDescent="0.2">
      <c r="A514">
        <v>509</v>
      </c>
      <c r="B514" s="6">
        <v>2</v>
      </c>
      <c r="C514" s="16">
        <v>5220</v>
      </c>
      <c r="D514" s="17" t="s">
        <v>481</v>
      </c>
      <c r="E514" s="24">
        <f>+E515</f>
        <v>0</v>
      </c>
      <c r="F514" s="25"/>
      <c r="G514"/>
      <c r="N514" s="112">
        <f t="shared" si="16"/>
        <v>0</v>
      </c>
      <c r="O514" s="114" t="s">
        <v>1692</v>
      </c>
      <c r="P514" s="112">
        <f>+'[1]Obra Infra'!C42</f>
        <v>0</v>
      </c>
      <c r="Q514" s="112">
        <f>+'[1]Obra Forta'!C42</f>
        <v>0</v>
      </c>
      <c r="R514" s="112">
        <f>+'[1]Obra Otros'!C43</f>
        <v>0</v>
      </c>
      <c r="S514" s="104"/>
      <c r="T514" s="104"/>
      <c r="U514" s="104"/>
      <c r="V514"/>
      <c r="W514" s="112"/>
      <c r="X514" s="104"/>
      <c r="Y514" s="104"/>
      <c r="Z514" s="104"/>
      <c r="AA514" s="104"/>
    </row>
    <row r="515" spans="1:27" x14ac:dyDescent="0.2">
      <c r="A515">
        <v>510</v>
      </c>
      <c r="B515" s="6" t="s">
        <v>682</v>
      </c>
      <c r="C515" s="18">
        <v>5221</v>
      </c>
      <c r="D515" s="19" t="s">
        <v>482</v>
      </c>
      <c r="E515" s="27">
        <f>SUMIF($O$9:$O$690,C515,$N$9:$N$690)</f>
        <v>0</v>
      </c>
      <c r="F515" s="25"/>
      <c r="G515"/>
      <c r="N515" s="112">
        <f t="shared" si="16"/>
        <v>0</v>
      </c>
      <c r="O515" s="114" t="s">
        <v>1693</v>
      </c>
      <c r="P515" s="107">
        <f>+'[1]Obra Infra'!C43</f>
        <v>0</v>
      </c>
      <c r="Q515" s="107">
        <f>+'[1]Obra Forta'!C43</f>
        <v>0</v>
      </c>
      <c r="R515" s="107">
        <f>+'[1]Obra Otros'!C44</f>
        <v>0</v>
      </c>
    </row>
    <row r="516" spans="1:27" x14ac:dyDescent="0.2">
      <c r="A516">
        <v>511</v>
      </c>
      <c r="B516" s="6">
        <v>2</v>
      </c>
      <c r="C516" s="16">
        <v>5230</v>
      </c>
      <c r="D516" s="17" t="s">
        <v>483</v>
      </c>
      <c r="E516" s="24">
        <f>+E517</f>
        <v>0</v>
      </c>
      <c r="F516" s="25"/>
      <c r="G516"/>
      <c r="N516" s="112">
        <f t="shared" si="16"/>
        <v>0</v>
      </c>
      <c r="O516" s="114" t="s">
        <v>1694</v>
      </c>
      <c r="P516" s="112">
        <f>+'[1]Obra Infra'!C44</f>
        <v>0</v>
      </c>
      <c r="Q516" s="112">
        <f>+'[1]Obra Forta'!C44</f>
        <v>0</v>
      </c>
      <c r="R516" s="112">
        <f>+'[1]Obra Otros'!C45</f>
        <v>0</v>
      </c>
      <c r="S516" s="104"/>
      <c r="T516" s="104"/>
      <c r="U516" s="104"/>
      <c r="V516"/>
      <c r="W516" s="112"/>
      <c r="X516" s="104"/>
      <c r="Y516" s="104"/>
      <c r="Z516" s="104"/>
      <c r="AA516" s="104"/>
    </row>
    <row r="517" spans="1:27" x14ac:dyDescent="0.2">
      <c r="A517">
        <v>512</v>
      </c>
      <c r="B517" s="6" t="s">
        <v>682</v>
      </c>
      <c r="C517" s="18">
        <v>5231</v>
      </c>
      <c r="D517" s="19" t="s">
        <v>484</v>
      </c>
      <c r="E517" s="27">
        <f>SUMIF($O$9:$O$690,C517,$N$9:$N$690)</f>
        <v>0</v>
      </c>
      <c r="F517" s="25"/>
      <c r="G517"/>
      <c r="N517" s="112">
        <f t="shared" si="16"/>
        <v>0</v>
      </c>
      <c r="O517" s="114" t="s">
        <v>1695</v>
      </c>
      <c r="P517" s="107">
        <f>+'[1]Obra Infra'!C45</f>
        <v>0</v>
      </c>
      <c r="Q517" s="107">
        <f>+'[1]Obra Forta'!C45</f>
        <v>0</v>
      </c>
      <c r="R517" s="107">
        <f>+'[1]Obra Otros'!C46</f>
        <v>0</v>
      </c>
    </row>
    <row r="518" spans="1:27" x14ac:dyDescent="0.2">
      <c r="A518">
        <v>513</v>
      </c>
      <c r="B518" s="6">
        <v>2</v>
      </c>
      <c r="C518" s="16">
        <v>5290</v>
      </c>
      <c r="D518" s="17" t="s">
        <v>485</v>
      </c>
      <c r="E518" s="24">
        <f>+E519</f>
        <v>0</v>
      </c>
      <c r="F518" s="25"/>
      <c r="G518"/>
      <c r="N518" s="112">
        <f t="shared" si="16"/>
        <v>0</v>
      </c>
      <c r="O518" s="114" t="s">
        <v>1696</v>
      </c>
      <c r="P518" s="112">
        <f>+'[1]Obra Infra'!C46</f>
        <v>0</v>
      </c>
      <c r="Q518" s="112">
        <f>+'[1]Obra Forta'!C46</f>
        <v>0</v>
      </c>
      <c r="R518" s="112">
        <f>+'[1]Obra Otros'!C47</f>
        <v>0</v>
      </c>
      <c r="S518" s="104"/>
      <c r="T518" s="104"/>
      <c r="U518" s="104"/>
      <c r="V518"/>
      <c r="W518" s="112"/>
      <c r="X518" s="104"/>
      <c r="Y518" s="104"/>
      <c r="Z518" s="104"/>
      <c r="AA518" s="104"/>
    </row>
    <row r="519" spans="1:27" x14ac:dyDescent="0.2">
      <c r="A519">
        <v>514</v>
      </c>
      <c r="B519" s="6" t="s">
        <v>682</v>
      </c>
      <c r="C519" s="18">
        <v>5291</v>
      </c>
      <c r="D519" s="19" t="s">
        <v>486</v>
      </c>
      <c r="E519" s="27">
        <f>SUMIF($O$9:$O$690,C519,$N$9:$N$690)</f>
        <v>0</v>
      </c>
      <c r="F519" s="25"/>
      <c r="G519"/>
      <c r="N519" s="112">
        <f t="shared" si="16"/>
        <v>0</v>
      </c>
      <c r="O519" s="114" t="s">
        <v>1697</v>
      </c>
      <c r="P519" s="107">
        <f>+'[1]Obra Infra'!C47</f>
        <v>0</v>
      </c>
      <c r="Q519" s="107">
        <f>+'[1]Obra Forta'!C47</f>
        <v>0</v>
      </c>
      <c r="R519" s="107">
        <f>+'[1]Obra Otros'!C48</f>
        <v>0</v>
      </c>
    </row>
    <row r="520" spans="1:27" x14ac:dyDescent="0.2">
      <c r="A520">
        <v>515</v>
      </c>
      <c r="B520" s="6">
        <v>3</v>
      </c>
      <c r="C520" s="14">
        <v>5300</v>
      </c>
      <c r="D520" s="15" t="s">
        <v>487</v>
      </c>
      <c r="E520" s="26">
        <f>+E521+E523</f>
        <v>0</v>
      </c>
      <c r="F520" s="25"/>
      <c r="G520"/>
      <c r="N520" s="112">
        <f t="shared" si="16"/>
        <v>0</v>
      </c>
      <c r="O520" s="114" t="s">
        <v>1698</v>
      </c>
      <c r="P520" s="112">
        <f>+'[1]Obra Infra'!C48</f>
        <v>0</v>
      </c>
      <c r="Q520" s="112">
        <f>+'[1]Obra Forta'!C48</f>
        <v>0</v>
      </c>
      <c r="R520" s="112">
        <f>+'[1]Obra Otros'!C49</f>
        <v>0</v>
      </c>
      <c r="S520" s="104"/>
      <c r="T520" s="104"/>
      <c r="U520" s="104"/>
      <c r="V520"/>
      <c r="W520" s="112"/>
      <c r="X520" s="104"/>
      <c r="Y520" s="104"/>
      <c r="Z520" s="104"/>
      <c r="AA520" s="104"/>
    </row>
    <row r="521" spans="1:27" x14ac:dyDescent="0.2">
      <c r="A521">
        <v>516</v>
      </c>
      <c r="B521" s="6">
        <v>2</v>
      </c>
      <c r="C521" s="16">
        <v>5310</v>
      </c>
      <c r="D521" s="17" t="s">
        <v>488</v>
      </c>
      <c r="E521" s="24">
        <f>+E522</f>
        <v>0</v>
      </c>
      <c r="F521" s="25"/>
      <c r="G521"/>
      <c r="N521" s="112">
        <f t="shared" si="16"/>
        <v>0</v>
      </c>
      <c r="O521" s="114" t="s">
        <v>1699</v>
      </c>
      <c r="P521" s="112">
        <f>+'[1]Obra Infra'!C49</f>
        <v>0</v>
      </c>
      <c r="Q521" s="112">
        <f>+'[1]Obra Forta'!C49</f>
        <v>0</v>
      </c>
      <c r="R521" s="112">
        <f>+'[1]Obra Otros'!C50</f>
        <v>0</v>
      </c>
      <c r="S521" s="104"/>
      <c r="T521" s="104"/>
      <c r="U521" s="104"/>
      <c r="V521"/>
      <c r="W521" s="112"/>
      <c r="X521" s="104"/>
      <c r="Y521" s="104"/>
      <c r="Z521" s="104"/>
      <c r="AA521" s="104"/>
    </row>
    <row r="522" spans="1:27" x14ac:dyDescent="0.2">
      <c r="A522">
        <v>517</v>
      </c>
      <c r="B522" s="6" t="s">
        <v>682</v>
      </c>
      <c r="C522" s="18">
        <v>5311</v>
      </c>
      <c r="D522" s="19" t="s">
        <v>489</v>
      </c>
      <c r="E522" s="27">
        <f>SUMIF($O$9:$O$690,C522,$N$9:$N$690)</f>
        <v>0</v>
      </c>
      <c r="F522" s="25"/>
      <c r="G522"/>
      <c r="N522" s="112">
        <f t="shared" si="16"/>
        <v>0</v>
      </c>
      <c r="O522" s="114" t="s">
        <v>1700</v>
      </c>
      <c r="P522" s="107">
        <f>+'[1]Obra Infra'!C50</f>
        <v>0</v>
      </c>
      <c r="Q522" s="107">
        <f>+'[1]Obra Forta'!C50</f>
        <v>0</v>
      </c>
      <c r="R522" s="107">
        <f>+'[1]Obra Otros'!C51</f>
        <v>0</v>
      </c>
    </row>
    <row r="523" spans="1:27" x14ac:dyDescent="0.2">
      <c r="A523">
        <v>518</v>
      </c>
      <c r="B523" s="6">
        <v>2</v>
      </c>
      <c r="C523" s="16">
        <v>5320</v>
      </c>
      <c r="D523" s="17" t="s">
        <v>490</v>
      </c>
      <c r="E523" s="24">
        <f>+E524</f>
        <v>0</v>
      </c>
      <c r="F523" s="25"/>
      <c r="G523"/>
      <c r="N523" s="112">
        <f t="shared" si="16"/>
        <v>0</v>
      </c>
      <c r="O523" s="114" t="s">
        <v>1701</v>
      </c>
      <c r="P523" s="112">
        <f>+'[1]Obra Infra'!C51</f>
        <v>0</v>
      </c>
      <c r="Q523" s="112">
        <f>+'[1]Obra Forta'!C51</f>
        <v>0</v>
      </c>
      <c r="R523" s="112">
        <f>+'[1]Obra Otros'!C52</f>
        <v>0</v>
      </c>
      <c r="S523" s="104"/>
      <c r="T523" s="104"/>
      <c r="U523" s="104"/>
      <c r="V523"/>
      <c r="W523" s="112"/>
      <c r="X523" s="104"/>
      <c r="Y523" s="104"/>
      <c r="Z523" s="104"/>
      <c r="AA523" s="104"/>
    </row>
    <row r="524" spans="1:27" x14ac:dyDescent="0.2">
      <c r="A524">
        <v>519</v>
      </c>
      <c r="B524" s="6" t="s">
        <v>682</v>
      </c>
      <c r="C524" s="18">
        <v>5321</v>
      </c>
      <c r="D524" s="19" t="s">
        <v>491</v>
      </c>
      <c r="E524" s="27">
        <f>SUMIF($O$9:$O$690,C524,$N$9:$N$690)</f>
        <v>0</v>
      </c>
      <c r="F524" s="25"/>
      <c r="G524"/>
      <c r="N524" s="112">
        <f t="shared" si="16"/>
        <v>0</v>
      </c>
      <c r="O524" s="114" t="s">
        <v>1702</v>
      </c>
      <c r="P524" s="107">
        <f>+'[1]Obra Infra'!C52</f>
        <v>0</v>
      </c>
      <c r="Q524" s="107">
        <f>+'[1]Obra Forta'!C52</f>
        <v>0</v>
      </c>
      <c r="R524" s="107">
        <f>+'[1]Obra Otros'!C53</f>
        <v>0</v>
      </c>
    </row>
    <row r="525" spans="1:27" x14ac:dyDescent="0.2">
      <c r="A525">
        <v>520</v>
      </c>
      <c r="B525" s="6">
        <v>3</v>
      </c>
      <c r="C525" s="14">
        <v>5400</v>
      </c>
      <c r="D525" s="15" t="s">
        <v>492</v>
      </c>
      <c r="E525" s="26">
        <f>+E526+E528+E530+E532+E534+E536</f>
        <v>0</v>
      </c>
      <c r="F525" s="25"/>
      <c r="G525"/>
      <c r="N525" s="112">
        <f t="shared" si="16"/>
        <v>0</v>
      </c>
      <c r="O525" s="114" t="s">
        <v>1703</v>
      </c>
      <c r="P525" s="112">
        <f>+'[1]Obra Infra'!C53</f>
        <v>0</v>
      </c>
      <c r="Q525" s="112">
        <f>+'[1]Obra Forta'!C53</f>
        <v>0</v>
      </c>
      <c r="R525" s="112">
        <f>+'[1]Obra Otros'!C54</f>
        <v>0</v>
      </c>
      <c r="S525" s="104"/>
      <c r="T525" s="104"/>
      <c r="U525" s="104"/>
      <c r="V525"/>
      <c r="W525" s="112"/>
      <c r="X525" s="104"/>
      <c r="Y525" s="104"/>
      <c r="Z525" s="104"/>
      <c r="AA525" s="104"/>
    </row>
    <row r="526" spans="1:27" x14ac:dyDescent="0.2">
      <c r="A526">
        <v>521</v>
      </c>
      <c r="B526" s="6">
        <v>2</v>
      </c>
      <c r="C526" s="16">
        <v>5410</v>
      </c>
      <c r="D526" s="17" t="s">
        <v>493</v>
      </c>
      <c r="E526" s="24">
        <f>+E527</f>
        <v>0</v>
      </c>
      <c r="F526" s="25"/>
      <c r="G526"/>
      <c r="N526" s="112">
        <f t="shared" si="16"/>
        <v>0</v>
      </c>
      <c r="O526" s="114" t="s">
        <v>1704</v>
      </c>
      <c r="P526" s="112">
        <f>+'[1]Obra Infra'!C54</f>
        <v>0</v>
      </c>
      <c r="Q526" s="112">
        <f>+'[1]Obra Forta'!C54</f>
        <v>0</v>
      </c>
      <c r="R526" s="112">
        <f>+'[1]Obra Otros'!C55</f>
        <v>0</v>
      </c>
      <c r="S526" s="104"/>
      <c r="T526" s="104"/>
      <c r="U526" s="104"/>
      <c r="V526"/>
      <c r="W526" s="112"/>
      <c r="X526" s="104"/>
      <c r="Y526" s="104"/>
      <c r="Z526" s="104"/>
      <c r="AA526" s="104"/>
    </row>
    <row r="527" spans="1:27" x14ac:dyDescent="0.2">
      <c r="A527">
        <v>522</v>
      </c>
      <c r="B527" s="6" t="s">
        <v>682</v>
      </c>
      <c r="C527" s="18">
        <v>5411</v>
      </c>
      <c r="D527" s="19" t="s">
        <v>494</v>
      </c>
      <c r="E527" s="27">
        <f>SUMIF($O$9:$O$690,C527,$N$9:$N$690)</f>
        <v>0</v>
      </c>
      <c r="F527" s="25"/>
      <c r="G527"/>
      <c r="N527" s="112">
        <f t="shared" si="16"/>
        <v>0</v>
      </c>
      <c r="O527" s="114" t="s">
        <v>1705</v>
      </c>
      <c r="P527" s="107">
        <f>+'[1]Obra Infra'!C55</f>
        <v>0</v>
      </c>
      <c r="Q527" s="107">
        <f>+'[1]Obra Forta'!C55</f>
        <v>0</v>
      </c>
      <c r="R527" s="107">
        <f>+'[1]Obra Otros'!C56</f>
        <v>0</v>
      </c>
    </row>
    <row r="528" spans="1:27" x14ac:dyDescent="0.2">
      <c r="A528">
        <v>523</v>
      </c>
      <c r="B528" s="6">
        <v>2</v>
      </c>
      <c r="C528" s="16">
        <v>5420</v>
      </c>
      <c r="D528" s="17" t="s">
        <v>495</v>
      </c>
      <c r="E528" s="24">
        <f>+E529</f>
        <v>0</v>
      </c>
      <c r="F528" s="25"/>
      <c r="G528"/>
      <c r="N528" s="112">
        <f t="shared" si="16"/>
        <v>0</v>
      </c>
      <c r="O528" s="114" t="s">
        <v>1706</v>
      </c>
      <c r="P528" s="112">
        <f>+'[1]Obra Infra'!C56</f>
        <v>0</v>
      </c>
      <c r="Q528" s="112">
        <f>+'[1]Obra Forta'!C56</f>
        <v>0</v>
      </c>
      <c r="R528" s="112">
        <f>+'[1]Obra Otros'!C57</f>
        <v>0</v>
      </c>
      <c r="S528" s="104"/>
      <c r="T528" s="104"/>
      <c r="U528" s="104"/>
      <c r="V528"/>
      <c r="W528" s="112"/>
      <c r="X528" s="104"/>
      <c r="Y528" s="104"/>
      <c r="Z528" s="104"/>
      <c r="AA528" s="104"/>
    </row>
    <row r="529" spans="1:27" x14ac:dyDescent="0.2">
      <c r="A529">
        <v>524</v>
      </c>
      <c r="B529" s="6" t="s">
        <v>682</v>
      </c>
      <c r="C529" s="18">
        <v>5421</v>
      </c>
      <c r="D529" s="19" t="s">
        <v>496</v>
      </c>
      <c r="E529" s="27">
        <f>SUMIF($O$9:$O$690,C529,$N$9:$N$690)</f>
        <v>0</v>
      </c>
      <c r="F529" s="25"/>
      <c r="G529"/>
      <c r="N529" s="112">
        <f t="shared" si="16"/>
        <v>0</v>
      </c>
      <c r="O529" s="114" t="s">
        <v>1707</v>
      </c>
      <c r="P529" s="107">
        <f>+'[1]Obra Infra'!C57</f>
        <v>0</v>
      </c>
      <c r="Q529" s="107">
        <f>+'[1]Obra Forta'!C57</f>
        <v>0</v>
      </c>
      <c r="R529" s="107">
        <f>+'[1]Obra Otros'!C58</f>
        <v>0</v>
      </c>
    </row>
    <row r="530" spans="1:27" x14ac:dyDescent="0.2">
      <c r="A530">
        <v>525</v>
      </c>
      <c r="B530" s="6">
        <v>2</v>
      </c>
      <c r="C530" s="16">
        <v>5430</v>
      </c>
      <c r="D530" s="17" t="s">
        <v>497</v>
      </c>
      <c r="E530" s="24">
        <f>+E531</f>
        <v>0</v>
      </c>
      <c r="F530" s="25"/>
      <c r="G530"/>
      <c r="N530" s="112">
        <f t="shared" si="16"/>
        <v>0</v>
      </c>
      <c r="O530" s="113" t="s">
        <v>1708</v>
      </c>
      <c r="P530" s="112">
        <f>+'[1]Obra Infra'!C58</f>
        <v>0</v>
      </c>
      <c r="Q530" s="112">
        <f>+'[1]Obra Forta'!C58</f>
        <v>0</v>
      </c>
      <c r="R530" s="112">
        <f>+'[1]Obra Otros'!C59</f>
        <v>0</v>
      </c>
      <c r="S530" s="104"/>
      <c r="T530" s="104"/>
      <c r="U530" s="104"/>
      <c r="V530"/>
      <c r="W530" s="112"/>
      <c r="X530" s="104"/>
      <c r="Y530" s="104"/>
      <c r="Z530" s="104"/>
      <c r="AA530" s="104"/>
    </row>
    <row r="531" spans="1:27" x14ac:dyDescent="0.2">
      <c r="A531">
        <v>526</v>
      </c>
      <c r="B531" s="6" t="s">
        <v>682</v>
      </c>
      <c r="C531" s="18">
        <v>5431</v>
      </c>
      <c r="D531" s="19" t="s">
        <v>498</v>
      </c>
      <c r="E531" s="27">
        <f>SUMIF($O$9:$O$690,C531,$N$9:$N$690)</f>
        <v>0</v>
      </c>
      <c r="F531" s="25"/>
      <c r="G531"/>
      <c r="N531" s="112">
        <f t="shared" si="16"/>
        <v>0</v>
      </c>
      <c r="O531" s="114" t="s">
        <v>1709</v>
      </c>
      <c r="P531" s="107">
        <f>+'[1]Obra Infra'!C59</f>
        <v>0</v>
      </c>
      <c r="Q531" s="107">
        <f>+'[1]Obra Forta'!C59</f>
        <v>0</v>
      </c>
      <c r="R531" s="107">
        <f>+'[1]Obra Otros'!C60</f>
        <v>0</v>
      </c>
    </row>
    <row r="532" spans="1:27" x14ac:dyDescent="0.2">
      <c r="A532">
        <v>527</v>
      </c>
      <c r="B532" s="6">
        <v>2</v>
      </c>
      <c r="C532" s="16">
        <v>5440</v>
      </c>
      <c r="D532" s="17" t="s">
        <v>499</v>
      </c>
      <c r="E532" s="24">
        <f>+E533</f>
        <v>0</v>
      </c>
      <c r="F532" s="25"/>
      <c r="G532"/>
      <c r="N532" s="112">
        <f t="shared" si="16"/>
        <v>0</v>
      </c>
      <c r="O532" s="114" t="s">
        <v>1710</v>
      </c>
      <c r="P532" s="112">
        <f>+'[1]Obra Infra'!C60</f>
        <v>0</v>
      </c>
      <c r="Q532" s="112">
        <f>+'[1]Obra Forta'!C60</f>
        <v>0</v>
      </c>
      <c r="R532" s="112">
        <f>+'[1]Obra Otros'!C61</f>
        <v>0</v>
      </c>
      <c r="S532" s="104"/>
      <c r="T532" s="104"/>
      <c r="U532" s="104"/>
      <c r="V532"/>
      <c r="W532" s="112"/>
      <c r="X532" s="104"/>
      <c r="Y532" s="104"/>
      <c r="Z532" s="104"/>
      <c r="AA532" s="104"/>
    </row>
    <row r="533" spans="1:27" x14ac:dyDescent="0.2">
      <c r="A533">
        <v>528</v>
      </c>
      <c r="B533" s="6" t="s">
        <v>682</v>
      </c>
      <c r="C533" s="18">
        <v>5441</v>
      </c>
      <c r="D533" s="19" t="s">
        <v>500</v>
      </c>
      <c r="E533" s="27">
        <f>SUMIF($O$9:$O$690,C533,$N$9:$N$690)</f>
        <v>0</v>
      </c>
      <c r="F533" s="25"/>
      <c r="G533"/>
      <c r="N533" s="112">
        <f t="shared" si="16"/>
        <v>0</v>
      </c>
      <c r="O533" s="114" t="s">
        <v>1711</v>
      </c>
      <c r="P533" s="107">
        <f>+'[1]Obra Infra'!C61</f>
        <v>0</v>
      </c>
      <c r="Q533" s="107">
        <f>+'[1]Obra Forta'!C61</f>
        <v>0</v>
      </c>
      <c r="R533" s="107">
        <f>+'[1]Obra Otros'!C62</f>
        <v>0</v>
      </c>
    </row>
    <row r="534" spans="1:27" x14ac:dyDescent="0.2">
      <c r="A534">
        <v>529</v>
      </c>
      <c r="B534" s="6">
        <v>2</v>
      </c>
      <c r="C534" s="16">
        <v>5450</v>
      </c>
      <c r="D534" s="17" t="s">
        <v>501</v>
      </c>
      <c r="E534" s="24">
        <f>+E535</f>
        <v>0</v>
      </c>
      <c r="F534" s="25"/>
      <c r="G534"/>
      <c r="N534" s="112">
        <f t="shared" si="16"/>
        <v>0</v>
      </c>
      <c r="O534" s="114" t="s">
        <v>1712</v>
      </c>
      <c r="P534" s="112">
        <f>+'[1]Obra Infra'!C62</f>
        <v>0</v>
      </c>
      <c r="Q534" s="112">
        <f>+'[1]Obra Forta'!C62</f>
        <v>0</v>
      </c>
      <c r="R534" s="112">
        <f>+'[1]Obra Otros'!C63</f>
        <v>0</v>
      </c>
      <c r="S534" s="104"/>
      <c r="T534" s="104"/>
      <c r="U534" s="104"/>
      <c r="V534"/>
      <c r="W534" s="112"/>
      <c r="X534" s="104"/>
      <c r="Y534" s="104"/>
      <c r="Z534" s="104"/>
      <c r="AA534" s="104"/>
    </row>
    <row r="535" spans="1:27" x14ac:dyDescent="0.2">
      <c r="A535">
        <v>530</v>
      </c>
      <c r="B535" s="6" t="s">
        <v>682</v>
      </c>
      <c r="C535" s="18">
        <v>5451</v>
      </c>
      <c r="D535" s="19" t="s">
        <v>502</v>
      </c>
      <c r="E535" s="27">
        <f>SUMIF($O$9:$O$690,C535,$N$9:$N$690)</f>
        <v>0</v>
      </c>
      <c r="F535" s="25"/>
      <c r="G535"/>
      <c r="N535" s="112">
        <f t="shared" si="16"/>
        <v>0</v>
      </c>
      <c r="O535" s="114" t="s">
        <v>1713</v>
      </c>
      <c r="P535" s="107">
        <f>+'[1]Obra Infra'!C63</f>
        <v>0</v>
      </c>
      <c r="Q535" s="107">
        <f>+'[1]Obra Forta'!C63</f>
        <v>0</v>
      </c>
      <c r="R535" s="107">
        <f>+'[1]Obra Otros'!C64</f>
        <v>0</v>
      </c>
    </row>
    <row r="536" spans="1:27" x14ac:dyDescent="0.2">
      <c r="A536">
        <v>531</v>
      </c>
      <c r="B536" s="6">
        <v>2</v>
      </c>
      <c r="C536" s="16">
        <v>5490</v>
      </c>
      <c r="D536" s="17" t="s">
        <v>503</v>
      </c>
      <c r="E536" s="24">
        <f>+E537</f>
        <v>0</v>
      </c>
      <c r="F536" s="25"/>
      <c r="G536"/>
      <c r="N536" s="112">
        <f t="shared" si="16"/>
        <v>0</v>
      </c>
      <c r="O536" s="114" t="s">
        <v>1714</v>
      </c>
      <c r="P536" s="112">
        <f>+'[1]Obra Infra'!C64</f>
        <v>0</v>
      </c>
      <c r="Q536" s="112">
        <f>+'[1]Obra Forta'!C64</f>
        <v>0</v>
      </c>
      <c r="R536" s="112">
        <f>+'[1]Obra Otros'!C65</f>
        <v>0</v>
      </c>
      <c r="S536" s="104"/>
      <c r="T536" s="104"/>
      <c r="U536" s="104"/>
      <c r="V536"/>
      <c r="W536" s="112"/>
      <c r="X536" s="104"/>
      <c r="Y536" s="104"/>
      <c r="Z536" s="104"/>
      <c r="AA536" s="104"/>
    </row>
    <row r="537" spans="1:27" x14ac:dyDescent="0.2">
      <c r="A537">
        <v>532</v>
      </c>
      <c r="B537" s="6" t="s">
        <v>682</v>
      </c>
      <c r="C537" s="18">
        <v>5491</v>
      </c>
      <c r="D537" s="19" t="s">
        <v>504</v>
      </c>
      <c r="E537" s="27">
        <f>SUMIF($O$9:$O$690,C537,$N$9:$N$690)</f>
        <v>0</v>
      </c>
      <c r="F537" s="25"/>
      <c r="G537"/>
      <c r="N537" s="112">
        <f t="shared" si="16"/>
        <v>0</v>
      </c>
      <c r="O537" s="114" t="s">
        <v>1715</v>
      </c>
      <c r="P537" s="107">
        <f>+'[1]Obra Infra'!C65</f>
        <v>0</v>
      </c>
      <c r="Q537" s="107">
        <f>+'[1]Obra Forta'!C65</f>
        <v>0</v>
      </c>
      <c r="R537" s="107">
        <f>+'[1]Obra Otros'!C66</f>
        <v>0</v>
      </c>
    </row>
    <row r="538" spans="1:27" x14ac:dyDescent="0.2">
      <c r="A538">
        <v>533</v>
      </c>
      <c r="B538" s="6">
        <v>3</v>
      </c>
      <c r="C538" s="14">
        <v>5500</v>
      </c>
      <c r="D538" s="15" t="s">
        <v>505</v>
      </c>
      <c r="E538" s="26">
        <f>+E539</f>
        <v>100000</v>
      </c>
      <c r="F538" s="25"/>
      <c r="G538"/>
      <c r="N538" s="112">
        <f t="shared" si="16"/>
        <v>0</v>
      </c>
      <c r="O538" s="114" t="s">
        <v>1716</v>
      </c>
      <c r="P538" s="112">
        <f>+'[1]Obra Infra'!C66</f>
        <v>0</v>
      </c>
      <c r="Q538" s="112">
        <f>+'[1]Obra Forta'!C66</f>
        <v>0</v>
      </c>
      <c r="R538" s="112">
        <f>+'[1]Obra Otros'!C67</f>
        <v>0</v>
      </c>
      <c r="S538" s="104"/>
      <c r="T538" s="104"/>
      <c r="U538" s="104"/>
      <c r="V538"/>
      <c r="W538" s="112"/>
      <c r="X538" s="104"/>
      <c r="Y538" s="104"/>
      <c r="Z538" s="104"/>
      <c r="AA538" s="104"/>
    </row>
    <row r="539" spans="1:27" x14ac:dyDescent="0.2">
      <c r="A539">
        <v>534</v>
      </c>
      <c r="B539" s="6">
        <v>2</v>
      </c>
      <c r="C539" s="16">
        <v>5510</v>
      </c>
      <c r="D539" s="17" t="s">
        <v>506</v>
      </c>
      <c r="E539" s="24">
        <f>+E540</f>
        <v>100000</v>
      </c>
      <c r="F539" s="25"/>
      <c r="G539"/>
      <c r="N539" s="112">
        <f t="shared" si="16"/>
        <v>0</v>
      </c>
      <c r="O539" s="114" t="s">
        <v>1717</v>
      </c>
      <c r="P539" s="112">
        <f>+'[1]Obra Infra'!C67</f>
        <v>0</v>
      </c>
      <c r="Q539" s="112">
        <f>+'[1]Obra Forta'!C67</f>
        <v>0</v>
      </c>
      <c r="R539" s="112">
        <f>+'[1]Obra Otros'!C68</f>
        <v>0</v>
      </c>
      <c r="S539" s="104"/>
      <c r="T539" s="104"/>
      <c r="U539" s="104"/>
      <c r="V539"/>
      <c r="W539" s="112"/>
      <c r="X539" s="104"/>
      <c r="Y539" s="104"/>
      <c r="Z539" s="104"/>
      <c r="AA539" s="104"/>
    </row>
    <row r="540" spans="1:27" x14ac:dyDescent="0.2">
      <c r="A540">
        <v>535</v>
      </c>
      <c r="B540" s="6" t="s">
        <v>682</v>
      </c>
      <c r="C540" s="18">
        <v>5511</v>
      </c>
      <c r="D540" s="19" t="s">
        <v>507</v>
      </c>
      <c r="E540" s="27">
        <f>SUMIF($O$9:$O$690,C540,$N$9:$N$690)</f>
        <v>100000</v>
      </c>
      <c r="F540" s="25"/>
      <c r="G540"/>
      <c r="N540" s="112">
        <f t="shared" si="16"/>
        <v>0</v>
      </c>
      <c r="O540" s="114" t="s">
        <v>1718</v>
      </c>
      <c r="P540" s="107">
        <f>+'[1]Obra Infra'!C68</f>
        <v>0</v>
      </c>
      <c r="Q540" s="107">
        <f>+'[1]Obra Forta'!C68</f>
        <v>0</v>
      </c>
      <c r="R540" s="107">
        <f>+'[1]Obra Otros'!C69</f>
        <v>0</v>
      </c>
    </row>
    <row r="541" spans="1:27" x14ac:dyDescent="0.2">
      <c r="A541">
        <v>536</v>
      </c>
      <c r="B541" s="6">
        <v>3</v>
      </c>
      <c r="C541" s="14">
        <v>5600</v>
      </c>
      <c r="D541" s="15" t="s">
        <v>508</v>
      </c>
      <c r="E541" s="26">
        <f>+E542+E544+E546+E548+E550+E552+E554+E556</f>
        <v>100000</v>
      </c>
      <c r="F541" s="25"/>
      <c r="G541"/>
      <c r="N541" s="112">
        <f t="shared" si="16"/>
        <v>0</v>
      </c>
      <c r="O541" s="114" t="s">
        <v>1719</v>
      </c>
      <c r="P541" s="112">
        <f>+'[1]Obra Infra'!C69</f>
        <v>0</v>
      </c>
      <c r="Q541" s="112">
        <f>+'[1]Obra Forta'!C69</f>
        <v>0</v>
      </c>
      <c r="R541" s="112">
        <f>+'[1]Obra Otros'!C70</f>
        <v>0</v>
      </c>
      <c r="S541" s="104"/>
      <c r="T541" s="104"/>
      <c r="U541" s="104"/>
      <c r="V541"/>
      <c r="W541" s="104"/>
      <c r="X541" s="104"/>
      <c r="Y541" s="104"/>
      <c r="Z541" s="104"/>
      <c r="AA541" s="104"/>
    </row>
    <row r="542" spans="1:27" x14ac:dyDescent="0.2">
      <c r="A542">
        <v>537</v>
      </c>
      <c r="B542" s="6">
        <v>2</v>
      </c>
      <c r="C542" s="16">
        <v>5610</v>
      </c>
      <c r="D542" s="17" t="s">
        <v>509</v>
      </c>
      <c r="E542" s="24">
        <f>+E543</f>
        <v>0</v>
      </c>
      <c r="F542" s="25"/>
      <c r="G542"/>
      <c r="N542" s="112">
        <f t="shared" si="16"/>
        <v>0</v>
      </c>
      <c r="O542" s="114" t="s">
        <v>1720</v>
      </c>
      <c r="P542" s="112">
        <f>+'[1]Obra Infra'!C70</f>
        <v>0</v>
      </c>
      <c r="Q542" s="112">
        <f>+'[1]Obra Forta'!C70</f>
        <v>0</v>
      </c>
      <c r="R542" s="112">
        <f>+'[1]Obra Otros'!C71</f>
        <v>0</v>
      </c>
      <c r="S542" s="104"/>
      <c r="T542" s="104"/>
      <c r="U542" s="104"/>
      <c r="V542"/>
      <c r="W542" s="104"/>
      <c r="X542" s="104"/>
      <c r="Y542" s="104"/>
      <c r="Z542" s="104"/>
      <c r="AA542" s="104"/>
    </row>
    <row r="543" spans="1:27" x14ac:dyDescent="0.2">
      <c r="A543">
        <v>538</v>
      </c>
      <c r="B543" s="6" t="s">
        <v>682</v>
      </c>
      <c r="C543" s="18">
        <v>5611</v>
      </c>
      <c r="D543" s="19" t="s">
        <v>510</v>
      </c>
      <c r="E543" s="27">
        <f>SUMIF($O$9:$O$690,C543,$N$9:$N$690)</f>
        <v>0</v>
      </c>
      <c r="F543" s="25"/>
      <c r="G543"/>
      <c r="N543" s="112">
        <f t="shared" si="16"/>
        <v>0</v>
      </c>
      <c r="O543" s="115" t="s">
        <v>1721</v>
      </c>
      <c r="P543" s="110" t="s">
        <v>1722</v>
      </c>
      <c r="Q543" s="110" t="s">
        <v>1723</v>
      </c>
    </row>
    <row r="544" spans="1:27" x14ac:dyDescent="0.2">
      <c r="A544">
        <v>539</v>
      </c>
      <c r="B544" s="6">
        <v>2</v>
      </c>
      <c r="C544" s="16">
        <v>5620</v>
      </c>
      <c r="D544" s="17" t="s">
        <v>511</v>
      </c>
      <c r="E544" s="24">
        <f>+E545</f>
        <v>0</v>
      </c>
      <c r="F544" s="25"/>
      <c r="G544"/>
      <c r="N544" s="112">
        <f t="shared" si="16"/>
        <v>1000000</v>
      </c>
      <c r="O544" s="113" t="s">
        <v>1724</v>
      </c>
      <c r="P544" s="117">
        <f>SUM(P545:P559)</f>
        <v>1000000</v>
      </c>
      <c r="Q544" s="117">
        <f>SUM(Q545:Q559)</f>
        <v>0</v>
      </c>
      <c r="R544" s="104"/>
      <c r="S544" s="104"/>
      <c r="T544" s="104"/>
      <c r="U544" s="104"/>
      <c r="V544"/>
      <c r="W544" s="104"/>
      <c r="X544" s="104"/>
      <c r="Y544" s="104"/>
      <c r="Z544" s="104"/>
      <c r="AA544" s="104"/>
    </row>
    <row r="545" spans="1:27" x14ac:dyDescent="0.2">
      <c r="A545">
        <v>540</v>
      </c>
      <c r="B545" s="6" t="s">
        <v>682</v>
      </c>
      <c r="C545" s="18">
        <v>5621</v>
      </c>
      <c r="D545" s="19" t="s">
        <v>512</v>
      </c>
      <c r="E545" s="27">
        <f>SUMIF($O$9:$O$690,C545,$N$9:$N$690)</f>
        <v>0</v>
      </c>
      <c r="F545" s="25"/>
      <c r="G545"/>
      <c r="N545" s="112">
        <f t="shared" si="16"/>
        <v>0</v>
      </c>
      <c r="O545" s="114" t="s">
        <v>1725</v>
      </c>
      <c r="P545" s="107">
        <f>+[1]Adefas!C12</f>
        <v>0</v>
      </c>
      <c r="Q545" s="104">
        <f>+[1]Deuda!C13</f>
        <v>0</v>
      </c>
    </row>
    <row r="546" spans="1:27" x14ac:dyDescent="0.2">
      <c r="A546">
        <v>541</v>
      </c>
      <c r="B546" s="6">
        <v>2</v>
      </c>
      <c r="C546" s="16">
        <v>5630</v>
      </c>
      <c r="D546" s="17" t="s">
        <v>513</v>
      </c>
      <c r="E546" s="24">
        <f>+E547</f>
        <v>0</v>
      </c>
      <c r="F546" s="25"/>
      <c r="G546"/>
      <c r="N546" s="112">
        <f t="shared" si="16"/>
        <v>0</v>
      </c>
      <c r="O546" s="114" t="s">
        <v>1726</v>
      </c>
      <c r="P546" s="107">
        <f>+[1]Adefas!C13</f>
        <v>0</v>
      </c>
      <c r="Q546" s="104">
        <f>+[1]Deuda!C14</f>
        <v>0</v>
      </c>
      <c r="R546" s="104"/>
      <c r="S546" s="104"/>
      <c r="T546" s="104"/>
      <c r="U546" s="104"/>
      <c r="V546"/>
      <c r="W546" s="104"/>
      <c r="X546" s="104"/>
      <c r="Y546" s="104"/>
      <c r="Z546" s="104"/>
      <c r="AA546" s="104"/>
    </row>
    <row r="547" spans="1:27" x14ac:dyDescent="0.2">
      <c r="A547">
        <v>542</v>
      </c>
      <c r="B547" s="6" t="s">
        <v>682</v>
      </c>
      <c r="C547" s="18">
        <v>5631</v>
      </c>
      <c r="D547" s="19" t="s">
        <v>514</v>
      </c>
      <c r="E547" s="27">
        <f>SUMIF($O$9:$O$690,C547,$N$9:$N$690)</f>
        <v>0</v>
      </c>
      <c r="F547" s="25"/>
      <c r="G547"/>
      <c r="N547" s="112">
        <f t="shared" si="16"/>
        <v>0</v>
      </c>
      <c r="O547" s="113" t="s">
        <v>1727</v>
      </c>
      <c r="P547" s="107">
        <f>+[1]Adefas!C14</f>
        <v>0</v>
      </c>
      <c r="Q547" s="104">
        <f>+[1]Deuda!C15</f>
        <v>0</v>
      </c>
    </row>
    <row r="548" spans="1:27" x14ac:dyDescent="0.2">
      <c r="A548">
        <v>543</v>
      </c>
      <c r="B548" s="6">
        <v>2</v>
      </c>
      <c r="C548" s="16">
        <v>5640</v>
      </c>
      <c r="D548" s="17" t="s">
        <v>515</v>
      </c>
      <c r="E548" s="24">
        <f>+E549</f>
        <v>0</v>
      </c>
      <c r="F548" s="25"/>
      <c r="G548"/>
      <c r="N548" s="112">
        <f t="shared" si="16"/>
        <v>0</v>
      </c>
      <c r="O548" s="114" t="s">
        <v>1728</v>
      </c>
      <c r="P548" s="107">
        <f>+[1]Adefas!C15</f>
        <v>0</v>
      </c>
      <c r="Q548" s="104">
        <f>+[1]Deuda!C16</f>
        <v>0</v>
      </c>
      <c r="R548" s="104"/>
      <c r="S548" s="104"/>
      <c r="T548" s="104"/>
      <c r="U548" s="104"/>
      <c r="V548"/>
      <c r="W548" s="104"/>
      <c r="X548" s="104"/>
      <c r="Y548" s="104"/>
      <c r="Z548" s="104"/>
      <c r="AA548" s="104"/>
    </row>
    <row r="549" spans="1:27" x14ac:dyDescent="0.2">
      <c r="A549">
        <v>544</v>
      </c>
      <c r="B549" s="6" t="s">
        <v>682</v>
      </c>
      <c r="C549" s="18">
        <v>5641</v>
      </c>
      <c r="D549" s="19" t="s">
        <v>516</v>
      </c>
      <c r="E549" s="27">
        <f>SUMIF($O$9:$O$690,C549,$N$9:$N$690)</f>
        <v>0</v>
      </c>
      <c r="F549" s="25"/>
      <c r="G549"/>
      <c r="N549" s="112">
        <f t="shared" si="16"/>
        <v>0</v>
      </c>
      <c r="O549" s="114" t="s">
        <v>1729</v>
      </c>
      <c r="P549" s="107">
        <f>+[1]Adefas!C16</f>
        <v>0</v>
      </c>
      <c r="Q549" s="104">
        <f>+[1]Deuda!C17</f>
        <v>0</v>
      </c>
    </row>
    <row r="550" spans="1:27" x14ac:dyDescent="0.2">
      <c r="A550">
        <v>545</v>
      </c>
      <c r="B550" s="6">
        <v>2</v>
      </c>
      <c r="C550" s="16">
        <v>5650</v>
      </c>
      <c r="D550" s="17" t="s">
        <v>517</v>
      </c>
      <c r="E550" s="24">
        <f>+E551</f>
        <v>100000</v>
      </c>
      <c r="F550" s="25"/>
      <c r="G550"/>
      <c r="N550" s="112">
        <f t="shared" si="16"/>
        <v>0</v>
      </c>
      <c r="O550" s="113" t="s">
        <v>1730</v>
      </c>
      <c r="P550" s="107">
        <f>+[1]Adefas!C17</f>
        <v>0</v>
      </c>
      <c r="Q550" s="104">
        <f>+[1]Deuda!C18</f>
        <v>0</v>
      </c>
      <c r="R550" s="104"/>
      <c r="S550" s="104"/>
      <c r="T550" s="104"/>
      <c r="U550" s="104"/>
      <c r="V550"/>
      <c r="W550" s="104"/>
      <c r="X550" s="104"/>
      <c r="Y550" s="104"/>
      <c r="Z550" s="104"/>
      <c r="AA550" s="104"/>
    </row>
    <row r="551" spans="1:27" x14ac:dyDescent="0.2">
      <c r="A551">
        <v>546</v>
      </c>
      <c r="B551" s="6" t="s">
        <v>682</v>
      </c>
      <c r="C551" s="18">
        <v>5651</v>
      </c>
      <c r="D551" s="19" t="s">
        <v>518</v>
      </c>
      <c r="E551" s="27">
        <f>SUMIF($O$9:$O$690,C551,$N$9:$N$690)</f>
        <v>100000</v>
      </c>
      <c r="F551" s="25"/>
      <c r="G551"/>
      <c r="N551" s="112">
        <f t="shared" si="16"/>
        <v>0</v>
      </c>
      <c r="O551" s="114" t="s">
        <v>1731</v>
      </c>
      <c r="P551" s="107">
        <f>+[1]Adefas!C18</f>
        <v>0</v>
      </c>
      <c r="Q551" s="104">
        <f>+[1]Deuda!C19</f>
        <v>0</v>
      </c>
    </row>
    <row r="552" spans="1:27" x14ac:dyDescent="0.2">
      <c r="A552">
        <v>547</v>
      </c>
      <c r="B552" s="6">
        <v>2</v>
      </c>
      <c r="C552" s="16">
        <v>5660</v>
      </c>
      <c r="D552" s="17" t="s">
        <v>519</v>
      </c>
      <c r="E552" s="24">
        <f>+E553</f>
        <v>0</v>
      </c>
      <c r="F552" s="25"/>
      <c r="G552"/>
      <c r="N552" s="112">
        <f t="shared" si="16"/>
        <v>0</v>
      </c>
      <c r="O552" s="114" t="s">
        <v>1732</v>
      </c>
      <c r="P552" s="107">
        <f>+[1]Adefas!C19</f>
        <v>0</v>
      </c>
      <c r="Q552" s="104">
        <f>+[1]Deuda!C20</f>
        <v>0</v>
      </c>
      <c r="R552" s="104"/>
      <c r="S552" s="104"/>
      <c r="T552" s="104"/>
      <c r="U552" s="104"/>
      <c r="V552"/>
      <c r="W552" s="104"/>
      <c r="X552" s="104"/>
      <c r="Y552" s="104"/>
      <c r="Z552" s="104"/>
      <c r="AA552" s="104"/>
    </row>
    <row r="553" spans="1:27" x14ac:dyDescent="0.2">
      <c r="A553">
        <v>548</v>
      </c>
      <c r="B553" s="6" t="s">
        <v>682</v>
      </c>
      <c r="C553" s="18">
        <v>5661</v>
      </c>
      <c r="D553" s="19" t="s">
        <v>520</v>
      </c>
      <c r="E553" s="27">
        <f>SUMIF($O$9:$O$690,C553,$N$9:$N$690)</f>
        <v>0</v>
      </c>
      <c r="F553" s="25"/>
      <c r="G553"/>
      <c r="N553" s="112">
        <f t="shared" si="16"/>
        <v>0</v>
      </c>
      <c r="O553" s="113" t="s">
        <v>1733</v>
      </c>
      <c r="P553" s="107">
        <f>+[1]Adefas!C20</f>
        <v>0</v>
      </c>
      <c r="Q553" s="104">
        <f>+[1]Deuda!C21</f>
        <v>0</v>
      </c>
    </row>
    <row r="554" spans="1:27" x14ac:dyDescent="0.2">
      <c r="A554">
        <v>549</v>
      </c>
      <c r="B554" s="6">
        <v>2</v>
      </c>
      <c r="C554" s="16">
        <v>5670</v>
      </c>
      <c r="D554" s="17" t="s">
        <v>521</v>
      </c>
      <c r="E554" s="24">
        <f>+E555</f>
        <v>0</v>
      </c>
      <c r="F554" s="25"/>
      <c r="G554"/>
      <c r="N554" s="112">
        <f t="shared" ref="N554:N559" si="17">SUM(P554:Y554)</f>
        <v>0</v>
      </c>
      <c r="O554" s="114" t="s">
        <v>1734</v>
      </c>
      <c r="P554" s="107">
        <f>+[1]Adefas!C21</f>
        <v>0</v>
      </c>
      <c r="Q554" s="104">
        <f>+[1]Deuda!C22</f>
        <v>0</v>
      </c>
      <c r="R554" s="104"/>
      <c r="S554" s="104"/>
      <c r="T554" s="104"/>
      <c r="U554" s="104"/>
      <c r="V554"/>
      <c r="W554" s="104"/>
      <c r="X554" s="104"/>
      <c r="Y554" s="104"/>
      <c r="Z554" s="104"/>
      <c r="AA554" s="104"/>
    </row>
    <row r="555" spans="1:27" x14ac:dyDescent="0.2">
      <c r="A555">
        <v>550</v>
      </c>
      <c r="B555" s="6" t="s">
        <v>682</v>
      </c>
      <c r="C555" s="18">
        <v>5671</v>
      </c>
      <c r="D555" s="19" t="s">
        <v>522</v>
      </c>
      <c r="E555" s="27">
        <f>SUMIF($O$9:$O$690,C555,$N$9:$N$690)</f>
        <v>0</v>
      </c>
      <c r="F555" s="25"/>
      <c r="G555"/>
      <c r="N555" s="112">
        <f t="shared" si="17"/>
        <v>0</v>
      </c>
      <c r="O555" s="114" t="s">
        <v>1735</v>
      </c>
      <c r="P555" s="107">
        <f>+[1]Adefas!C22</f>
        <v>0</v>
      </c>
      <c r="Q555" s="104">
        <f>+[1]Deuda!C23</f>
        <v>0</v>
      </c>
    </row>
    <row r="556" spans="1:27" x14ac:dyDescent="0.2">
      <c r="A556">
        <v>551</v>
      </c>
      <c r="B556" s="6">
        <v>2</v>
      </c>
      <c r="C556" s="16">
        <v>5690</v>
      </c>
      <c r="D556" s="17" t="s">
        <v>523</v>
      </c>
      <c r="E556" s="24">
        <f>+E557</f>
        <v>0</v>
      </c>
      <c r="F556" s="25"/>
      <c r="G556"/>
      <c r="N556" s="112">
        <f t="shared" si="17"/>
        <v>0</v>
      </c>
      <c r="O556" s="113" t="s">
        <v>1736</v>
      </c>
      <c r="P556" s="107">
        <f>+[1]Adefas!C23</f>
        <v>0</v>
      </c>
      <c r="Q556" s="104">
        <f>+[1]Deuda!C24</f>
        <v>0</v>
      </c>
      <c r="R556" s="104"/>
      <c r="S556" s="104"/>
      <c r="T556" s="104"/>
      <c r="U556" s="104"/>
      <c r="V556"/>
      <c r="W556" s="104"/>
      <c r="X556" s="104"/>
      <c r="Y556" s="104"/>
      <c r="Z556" s="104"/>
      <c r="AA556" s="104"/>
    </row>
    <row r="557" spans="1:27" x14ac:dyDescent="0.2">
      <c r="A557">
        <v>552</v>
      </c>
      <c r="B557" s="6" t="s">
        <v>682</v>
      </c>
      <c r="C557" s="18">
        <v>5691</v>
      </c>
      <c r="D557" s="19" t="s">
        <v>524</v>
      </c>
      <c r="E557" s="27">
        <f>SUMIF($O$9:$O$690,C557,$N$9:$N$690)</f>
        <v>0</v>
      </c>
      <c r="F557" s="25"/>
      <c r="G557"/>
      <c r="N557" s="112">
        <f t="shared" si="17"/>
        <v>0</v>
      </c>
      <c r="O557" s="114" t="s">
        <v>1737</v>
      </c>
      <c r="P557" s="107">
        <f>+[1]Adefas!C24</f>
        <v>0</v>
      </c>
      <c r="Q557" s="104">
        <f>+[1]Deuda!C25</f>
        <v>0</v>
      </c>
    </row>
    <row r="558" spans="1:27" x14ac:dyDescent="0.2">
      <c r="A558">
        <v>553</v>
      </c>
      <c r="B558" s="6">
        <v>3</v>
      </c>
      <c r="C558" s="14">
        <v>5700</v>
      </c>
      <c r="D558" s="15" t="s">
        <v>525</v>
      </c>
      <c r="E558" s="26">
        <f>+E559+E561+E563+E565+E567+E569+E571+E573+E575</f>
        <v>0</v>
      </c>
      <c r="F558" s="25"/>
      <c r="G558"/>
      <c r="N558" s="112">
        <f t="shared" si="17"/>
        <v>0</v>
      </c>
      <c r="O558" s="114" t="s">
        <v>1738</v>
      </c>
      <c r="P558" s="107">
        <f>+[1]Adefas!C25</f>
        <v>0</v>
      </c>
      <c r="Q558" s="104">
        <f>+[1]Deuda!C26</f>
        <v>0</v>
      </c>
      <c r="R558" s="104"/>
      <c r="S558" s="104"/>
      <c r="T558" s="104"/>
      <c r="U558" s="104"/>
      <c r="V558"/>
      <c r="W558" s="104"/>
      <c r="X558" s="104"/>
      <c r="Y558" s="104"/>
      <c r="Z558" s="104"/>
      <c r="AA558" s="104"/>
    </row>
    <row r="559" spans="1:27" x14ac:dyDescent="0.2">
      <c r="A559">
        <v>554</v>
      </c>
      <c r="B559" s="6">
        <v>2</v>
      </c>
      <c r="C559" s="16">
        <v>5710</v>
      </c>
      <c r="D559" s="17" t="s">
        <v>526</v>
      </c>
      <c r="E559" s="24">
        <f>+E560</f>
        <v>0</v>
      </c>
      <c r="F559" s="25"/>
      <c r="G559"/>
      <c r="N559" s="112">
        <f t="shared" si="17"/>
        <v>1000000</v>
      </c>
      <c r="O559" s="114">
        <v>9911</v>
      </c>
      <c r="P559" s="107">
        <f>+[1]Adefas!C26</f>
        <v>1000000</v>
      </c>
      <c r="Q559" s="104">
        <f>+[1]Deuda!C27</f>
        <v>0</v>
      </c>
      <c r="R559" s="104"/>
      <c r="S559" s="104"/>
      <c r="T559" s="104"/>
      <c r="U559" s="104"/>
      <c r="V559"/>
      <c r="W559" s="104"/>
      <c r="X559" s="104"/>
      <c r="Y559" s="104"/>
      <c r="Z559" s="104"/>
      <c r="AA559" s="104"/>
    </row>
    <row r="560" spans="1:27" x14ac:dyDescent="0.2">
      <c r="A560">
        <v>555</v>
      </c>
      <c r="B560" s="6" t="s">
        <v>682</v>
      </c>
      <c r="C560" s="18">
        <v>5711</v>
      </c>
      <c r="D560" s="19" t="s">
        <v>527</v>
      </c>
      <c r="E560" s="27">
        <f>SUMIF($O$9:$O$690,C560,$N$9:$N$690)</f>
        <v>0</v>
      </c>
      <c r="F560" s="25"/>
      <c r="G560"/>
    </row>
    <row r="561" spans="1:27" x14ac:dyDescent="0.2">
      <c r="A561">
        <v>556</v>
      </c>
      <c r="B561" s="6">
        <v>2</v>
      </c>
      <c r="C561" s="16">
        <v>5720</v>
      </c>
      <c r="D561" s="17" t="s">
        <v>528</v>
      </c>
      <c r="E561" s="24">
        <f>+E562</f>
        <v>0</v>
      </c>
      <c r="F561" s="25"/>
      <c r="G561"/>
      <c r="P561" s="104"/>
      <c r="Q561" s="104"/>
      <c r="R561" s="104"/>
      <c r="S561" s="104"/>
      <c r="T561" s="104"/>
      <c r="U561" s="104"/>
      <c r="V561"/>
      <c r="W561" s="104"/>
      <c r="X561" s="104"/>
      <c r="Y561" s="104"/>
      <c r="Z561" s="104"/>
      <c r="AA561" s="104"/>
    </row>
    <row r="562" spans="1:27" x14ac:dyDescent="0.2">
      <c r="A562">
        <v>557</v>
      </c>
      <c r="B562" s="6" t="s">
        <v>682</v>
      </c>
      <c r="C562" s="18">
        <v>5721</v>
      </c>
      <c r="D562" s="19" t="s">
        <v>529</v>
      </c>
      <c r="E562" s="27">
        <f>SUMIF($O$9:$O$690,C562,$N$9:$N$690)</f>
        <v>0</v>
      </c>
      <c r="F562" s="25"/>
      <c r="G562"/>
    </row>
    <row r="563" spans="1:27" x14ac:dyDescent="0.2">
      <c r="A563">
        <v>558</v>
      </c>
      <c r="B563" s="6">
        <v>2</v>
      </c>
      <c r="C563" s="16">
        <v>5730</v>
      </c>
      <c r="D563" s="17" t="s">
        <v>530</v>
      </c>
      <c r="E563" s="24">
        <f>+E564</f>
        <v>0</v>
      </c>
      <c r="F563" s="25"/>
      <c r="G563"/>
      <c r="P563" s="104"/>
      <c r="Q563" s="104"/>
      <c r="R563" s="104"/>
      <c r="S563" s="104"/>
      <c r="T563" s="104"/>
      <c r="U563" s="104"/>
      <c r="V563"/>
      <c r="W563" s="104"/>
      <c r="X563" s="104"/>
      <c r="Y563" s="104"/>
      <c r="Z563" s="104"/>
      <c r="AA563" s="104"/>
    </row>
    <row r="564" spans="1:27" x14ac:dyDescent="0.2">
      <c r="A564">
        <v>559</v>
      </c>
      <c r="B564" s="6" t="s">
        <v>682</v>
      </c>
      <c r="C564" s="18">
        <v>5731</v>
      </c>
      <c r="D564" s="19" t="s">
        <v>531</v>
      </c>
      <c r="E564" s="27">
        <f>SUMIF($O$9:$O$690,C564,$N$9:$N$690)</f>
        <v>0</v>
      </c>
      <c r="F564" s="25"/>
      <c r="G564"/>
    </row>
    <row r="565" spans="1:27" x14ac:dyDescent="0.2">
      <c r="A565">
        <v>560</v>
      </c>
      <c r="B565" s="6">
        <v>2</v>
      </c>
      <c r="C565" s="16">
        <v>5740</v>
      </c>
      <c r="D565" s="17" t="s">
        <v>532</v>
      </c>
      <c r="E565" s="24">
        <f>+E566</f>
        <v>0</v>
      </c>
      <c r="F565" s="25"/>
      <c r="G565"/>
      <c r="P565" s="104"/>
      <c r="Q565" s="104"/>
      <c r="R565" s="104"/>
      <c r="S565" s="104"/>
      <c r="T565" s="104"/>
      <c r="U565" s="104"/>
      <c r="V565"/>
      <c r="W565" s="104"/>
      <c r="X565" s="104"/>
      <c r="Y565" s="104"/>
      <c r="Z565" s="104"/>
      <c r="AA565" s="104"/>
    </row>
    <row r="566" spans="1:27" x14ac:dyDescent="0.2">
      <c r="A566">
        <v>561</v>
      </c>
      <c r="B566" s="6" t="s">
        <v>682</v>
      </c>
      <c r="C566" s="18">
        <v>5741</v>
      </c>
      <c r="D566" s="19" t="s">
        <v>533</v>
      </c>
      <c r="E566" s="27">
        <f>SUMIF($O$9:$O$690,C566,$N$9:$N$690)</f>
        <v>0</v>
      </c>
      <c r="F566" s="25"/>
      <c r="G566"/>
    </row>
    <row r="567" spans="1:27" x14ac:dyDescent="0.2">
      <c r="A567">
        <v>562</v>
      </c>
      <c r="B567" s="6">
        <v>2</v>
      </c>
      <c r="C567" s="16">
        <v>5750</v>
      </c>
      <c r="D567" s="17" t="s">
        <v>534</v>
      </c>
      <c r="E567" s="24">
        <f>+E568</f>
        <v>0</v>
      </c>
      <c r="F567" s="25"/>
      <c r="G567"/>
      <c r="P567" s="104"/>
      <c r="Q567" s="104"/>
      <c r="R567" s="104"/>
      <c r="S567" s="104"/>
      <c r="T567" s="104"/>
      <c r="U567" s="104"/>
      <c r="V567"/>
      <c r="W567" s="104"/>
      <c r="X567" s="104"/>
      <c r="Y567" s="104"/>
      <c r="Z567" s="104"/>
      <c r="AA567" s="104"/>
    </row>
    <row r="568" spans="1:27" x14ac:dyDescent="0.2">
      <c r="A568">
        <v>563</v>
      </c>
      <c r="B568" s="6" t="s">
        <v>682</v>
      </c>
      <c r="C568" s="18">
        <v>5751</v>
      </c>
      <c r="D568" s="19" t="s">
        <v>535</v>
      </c>
      <c r="E568" s="27">
        <f>SUMIF($O$9:$O$690,C568,$N$9:$N$690)</f>
        <v>0</v>
      </c>
      <c r="F568" s="25"/>
      <c r="G568"/>
    </row>
    <row r="569" spans="1:27" x14ac:dyDescent="0.2">
      <c r="A569">
        <v>564</v>
      </c>
      <c r="B569" s="6">
        <v>2</v>
      </c>
      <c r="C569" s="16">
        <v>5760</v>
      </c>
      <c r="D569" s="17" t="s">
        <v>536</v>
      </c>
      <c r="E569" s="24">
        <f>+E570</f>
        <v>0</v>
      </c>
      <c r="F569" s="25"/>
      <c r="G569"/>
      <c r="P569" s="104"/>
      <c r="Q569" s="104"/>
      <c r="R569" s="104"/>
      <c r="S569" s="104"/>
      <c r="T569" s="104"/>
      <c r="U569" s="104"/>
      <c r="V569"/>
      <c r="W569" s="104"/>
      <c r="X569" s="104"/>
      <c r="Y569" s="104"/>
      <c r="Z569" s="104"/>
      <c r="AA569" s="104"/>
    </row>
    <row r="570" spans="1:27" x14ac:dyDescent="0.2">
      <c r="A570">
        <v>565</v>
      </c>
      <c r="B570" s="6" t="s">
        <v>682</v>
      </c>
      <c r="C570" s="18">
        <v>5761</v>
      </c>
      <c r="D570" s="19" t="s">
        <v>537</v>
      </c>
      <c r="E570" s="27">
        <f>SUMIF($O$9:$O$690,C570,$N$9:$N$690)</f>
        <v>0</v>
      </c>
      <c r="F570" s="25"/>
      <c r="G570"/>
    </row>
    <row r="571" spans="1:27" x14ac:dyDescent="0.2">
      <c r="A571">
        <v>566</v>
      </c>
      <c r="B571" s="6">
        <v>2</v>
      </c>
      <c r="C571" s="16">
        <v>5770</v>
      </c>
      <c r="D571" s="17" t="s">
        <v>538</v>
      </c>
      <c r="E571" s="24">
        <f>+E572</f>
        <v>0</v>
      </c>
      <c r="F571" s="25"/>
      <c r="G571"/>
      <c r="P571" s="104"/>
      <c r="Q571" s="104"/>
      <c r="R571" s="104"/>
      <c r="S571" s="104"/>
      <c r="T571" s="104"/>
      <c r="U571" s="104"/>
      <c r="V571"/>
      <c r="W571" s="104"/>
      <c r="X571" s="104"/>
      <c r="Y571" s="104"/>
      <c r="Z571" s="104"/>
      <c r="AA571" s="104"/>
    </row>
    <row r="572" spans="1:27" x14ac:dyDescent="0.2">
      <c r="A572">
        <v>567</v>
      </c>
      <c r="B572" s="6" t="s">
        <v>682</v>
      </c>
      <c r="C572" s="18">
        <v>5771</v>
      </c>
      <c r="D572" s="19" t="s">
        <v>539</v>
      </c>
      <c r="E572" s="27">
        <f>SUMIF($O$9:$O$690,C572,$N$9:$N$690)</f>
        <v>0</v>
      </c>
      <c r="F572" s="25"/>
      <c r="G572"/>
    </row>
    <row r="573" spans="1:27" x14ac:dyDescent="0.2">
      <c r="A573">
        <v>568</v>
      </c>
      <c r="B573" s="6">
        <v>2</v>
      </c>
      <c r="C573" s="16">
        <v>5780</v>
      </c>
      <c r="D573" s="17" t="s">
        <v>540</v>
      </c>
      <c r="E573" s="24">
        <f>+E574</f>
        <v>0</v>
      </c>
      <c r="F573" s="25"/>
      <c r="G573"/>
      <c r="P573" s="104"/>
      <c r="Q573" s="104"/>
      <c r="R573" s="104"/>
      <c r="S573" s="104"/>
      <c r="T573" s="104"/>
      <c r="U573" s="104"/>
      <c r="V573"/>
      <c r="W573" s="104"/>
      <c r="X573" s="104"/>
      <c r="Y573" s="104"/>
      <c r="Z573" s="104"/>
      <c r="AA573" s="104"/>
    </row>
    <row r="574" spans="1:27" x14ac:dyDescent="0.2">
      <c r="A574">
        <v>569</v>
      </c>
      <c r="B574" s="6" t="s">
        <v>682</v>
      </c>
      <c r="C574" s="18">
        <v>5781</v>
      </c>
      <c r="D574" s="19" t="s">
        <v>541</v>
      </c>
      <c r="E574" s="27">
        <f>SUMIF($O$9:$O$690,C574,$N$9:$N$690)</f>
        <v>0</v>
      </c>
      <c r="F574" s="25"/>
      <c r="G574"/>
    </row>
    <row r="575" spans="1:27" x14ac:dyDescent="0.2">
      <c r="A575">
        <v>570</v>
      </c>
      <c r="B575" s="6">
        <v>2</v>
      </c>
      <c r="C575" s="16">
        <v>5790</v>
      </c>
      <c r="D575" s="17" t="s">
        <v>542</v>
      </c>
      <c r="E575" s="24">
        <f>+E576</f>
        <v>0</v>
      </c>
      <c r="F575" s="25"/>
      <c r="G575"/>
      <c r="P575" s="104"/>
      <c r="Q575" s="104"/>
      <c r="R575" s="104"/>
      <c r="S575" s="104"/>
      <c r="T575" s="104"/>
      <c r="U575" s="104"/>
      <c r="V575"/>
      <c r="W575" s="104"/>
      <c r="X575" s="104"/>
      <c r="Y575" s="104"/>
      <c r="Z575" s="104"/>
      <c r="AA575" s="104"/>
    </row>
    <row r="576" spans="1:27" x14ac:dyDescent="0.2">
      <c r="A576">
        <v>571</v>
      </c>
      <c r="B576" s="6" t="s">
        <v>682</v>
      </c>
      <c r="C576" s="18">
        <v>5791</v>
      </c>
      <c r="D576" s="19" t="s">
        <v>543</v>
      </c>
      <c r="E576" s="27">
        <f>SUMIF($O$9:$O$690,C576,$N$9:$N$690)</f>
        <v>0</v>
      </c>
      <c r="F576" s="25"/>
      <c r="G576"/>
    </row>
    <row r="577" spans="1:27" x14ac:dyDescent="0.2">
      <c r="A577">
        <v>572</v>
      </c>
      <c r="B577" s="6">
        <v>3</v>
      </c>
      <c r="C577" s="14">
        <v>5800</v>
      </c>
      <c r="D577" s="15" t="s">
        <v>544</v>
      </c>
      <c r="E577" s="26">
        <f>+E578+E580+E582+E584</f>
        <v>0</v>
      </c>
      <c r="F577" s="25"/>
      <c r="G577"/>
      <c r="P577" s="104"/>
      <c r="Q577" s="104"/>
      <c r="R577" s="104"/>
      <c r="S577" s="104"/>
      <c r="T577" s="104"/>
      <c r="U577" s="104"/>
      <c r="V577"/>
      <c r="W577" s="104"/>
      <c r="X577" s="104"/>
      <c r="Y577" s="104"/>
      <c r="Z577" s="104"/>
      <c r="AA577" s="104"/>
    </row>
    <row r="578" spans="1:27" x14ac:dyDescent="0.2">
      <c r="A578">
        <v>573</v>
      </c>
      <c r="B578" s="6">
        <v>2</v>
      </c>
      <c r="C578" s="16">
        <v>5810</v>
      </c>
      <c r="D578" s="17" t="s">
        <v>545</v>
      </c>
      <c r="E578" s="24">
        <f>+E579</f>
        <v>0</v>
      </c>
      <c r="F578" s="25"/>
      <c r="G578"/>
      <c r="P578" s="104"/>
      <c r="Q578" s="104"/>
      <c r="R578" s="104"/>
      <c r="S578" s="104"/>
      <c r="T578" s="104"/>
      <c r="U578" s="104"/>
      <c r="V578"/>
      <c r="W578" s="104"/>
      <c r="X578" s="104"/>
      <c r="Y578" s="104"/>
      <c r="Z578" s="104"/>
      <c r="AA578" s="104"/>
    </row>
    <row r="579" spans="1:27" x14ac:dyDescent="0.2">
      <c r="A579">
        <v>574</v>
      </c>
      <c r="B579" s="6" t="s">
        <v>682</v>
      </c>
      <c r="C579" s="18">
        <v>5811</v>
      </c>
      <c r="D579" s="19" t="s">
        <v>546</v>
      </c>
      <c r="E579" s="27">
        <f>SUMIF($O$9:$O$690,C579,$N$9:$N$690)</f>
        <v>0</v>
      </c>
      <c r="F579" s="25"/>
      <c r="G579"/>
    </row>
    <row r="580" spans="1:27" x14ac:dyDescent="0.2">
      <c r="A580">
        <v>575</v>
      </c>
      <c r="B580" s="6">
        <v>2</v>
      </c>
      <c r="C580" s="16">
        <v>5820</v>
      </c>
      <c r="D580" s="17" t="s">
        <v>547</v>
      </c>
      <c r="E580" s="24">
        <f>+E581</f>
        <v>0</v>
      </c>
      <c r="F580" s="25"/>
      <c r="G580"/>
      <c r="P580" s="104"/>
      <c r="Q580" s="104"/>
      <c r="R580" s="104"/>
      <c r="S580" s="104"/>
      <c r="T580" s="104"/>
      <c r="U580" s="104"/>
      <c r="V580"/>
      <c r="W580" s="104"/>
      <c r="X580" s="104"/>
      <c r="Y580" s="104"/>
      <c r="Z580" s="104"/>
      <c r="AA580" s="104"/>
    </row>
    <row r="581" spans="1:27" x14ac:dyDescent="0.2">
      <c r="A581">
        <v>576</v>
      </c>
      <c r="B581" s="6" t="s">
        <v>682</v>
      </c>
      <c r="C581" s="18">
        <v>5821</v>
      </c>
      <c r="D581" s="19" t="s">
        <v>548</v>
      </c>
      <c r="E581" s="27">
        <f>SUMIF($O$9:$O$690,C581,$N$9:$N$690)</f>
        <v>0</v>
      </c>
      <c r="F581" s="25"/>
      <c r="G581"/>
    </row>
    <row r="582" spans="1:27" x14ac:dyDescent="0.2">
      <c r="A582">
        <v>577</v>
      </c>
      <c r="B582" s="6">
        <v>2</v>
      </c>
      <c r="C582" s="16">
        <v>5830</v>
      </c>
      <c r="D582" s="17" t="s">
        <v>549</v>
      </c>
      <c r="E582" s="24">
        <f>+E583</f>
        <v>0</v>
      </c>
      <c r="F582" s="25"/>
      <c r="G582"/>
      <c r="P582" s="104"/>
      <c r="Q582" s="104"/>
      <c r="R582" s="104"/>
      <c r="S582" s="104"/>
      <c r="T582" s="104"/>
      <c r="U582" s="104"/>
      <c r="V582"/>
      <c r="W582" s="104"/>
      <c r="X582" s="104"/>
      <c r="Y582" s="104"/>
      <c r="Z582" s="104"/>
      <c r="AA582" s="104"/>
    </row>
    <row r="583" spans="1:27" x14ac:dyDescent="0.2">
      <c r="A583">
        <v>578</v>
      </c>
      <c r="B583" s="6" t="s">
        <v>682</v>
      </c>
      <c r="C583" s="18">
        <v>5831</v>
      </c>
      <c r="D583" s="19" t="s">
        <v>550</v>
      </c>
      <c r="E583" s="27">
        <f>SUMIF($O$9:$O$690,C583,$N$9:$N$690)</f>
        <v>0</v>
      </c>
      <c r="F583" s="25"/>
      <c r="G583"/>
    </row>
    <row r="584" spans="1:27" x14ac:dyDescent="0.2">
      <c r="A584">
        <v>579</v>
      </c>
      <c r="B584" s="6">
        <v>2</v>
      </c>
      <c r="C584" s="16">
        <v>5890</v>
      </c>
      <c r="D584" s="17" t="s">
        <v>551</v>
      </c>
      <c r="E584" s="24">
        <f>+E585</f>
        <v>0</v>
      </c>
      <c r="F584" s="25"/>
      <c r="G584"/>
      <c r="P584" s="104"/>
      <c r="Q584" s="104"/>
      <c r="R584" s="104"/>
      <c r="S584" s="104"/>
      <c r="T584" s="104"/>
      <c r="U584" s="104"/>
      <c r="V584"/>
      <c r="W584" s="104"/>
      <c r="X584" s="104"/>
      <c r="Y584" s="104"/>
      <c r="Z584" s="104"/>
      <c r="AA584" s="104"/>
    </row>
    <row r="585" spans="1:27" x14ac:dyDescent="0.2">
      <c r="A585">
        <v>580</v>
      </c>
      <c r="B585" s="6" t="s">
        <v>682</v>
      </c>
      <c r="C585" s="18">
        <v>5891</v>
      </c>
      <c r="D585" s="19" t="s">
        <v>552</v>
      </c>
      <c r="E585" s="27">
        <f>SUMIF($O$9:$O$690,C585,$N$9:$N$690)</f>
        <v>0</v>
      </c>
      <c r="F585" s="25"/>
      <c r="G585"/>
    </row>
    <row r="586" spans="1:27" x14ac:dyDescent="0.2">
      <c r="A586">
        <v>581</v>
      </c>
      <c r="B586" s="6">
        <v>3</v>
      </c>
      <c r="C586" s="14">
        <v>5900</v>
      </c>
      <c r="D586" s="15" t="s">
        <v>553</v>
      </c>
      <c r="E586" s="26">
        <f>+E587+E589+E591+E593+E595+E597+E599+E601+E603</f>
        <v>0</v>
      </c>
      <c r="F586" s="25"/>
      <c r="G586"/>
      <c r="P586" s="104"/>
      <c r="Q586" s="104"/>
      <c r="R586" s="104"/>
      <c r="S586" s="104"/>
      <c r="T586" s="104"/>
      <c r="U586" s="104"/>
      <c r="V586"/>
      <c r="W586" s="104"/>
      <c r="X586" s="104"/>
      <c r="Y586" s="104"/>
      <c r="Z586" s="104"/>
      <c r="AA586" s="104"/>
    </row>
    <row r="587" spans="1:27" x14ac:dyDescent="0.2">
      <c r="A587">
        <v>582</v>
      </c>
      <c r="B587" s="6">
        <v>2</v>
      </c>
      <c r="C587" s="16">
        <v>5910</v>
      </c>
      <c r="D587" s="17" t="s">
        <v>554</v>
      </c>
      <c r="E587" s="24">
        <f>+E588</f>
        <v>0</v>
      </c>
      <c r="F587" s="25"/>
      <c r="G587"/>
      <c r="P587" s="104"/>
      <c r="Q587" s="104"/>
      <c r="R587" s="104"/>
      <c r="S587" s="104"/>
      <c r="T587" s="104"/>
      <c r="U587" s="104"/>
      <c r="V587"/>
      <c r="W587" s="104"/>
      <c r="X587" s="104"/>
      <c r="Y587" s="104"/>
      <c r="Z587" s="104"/>
      <c r="AA587" s="104"/>
    </row>
    <row r="588" spans="1:27" x14ac:dyDescent="0.2">
      <c r="A588">
        <v>583</v>
      </c>
      <c r="B588" s="6" t="s">
        <v>682</v>
      </c>
      <c r="C588" s="18">
        <v>5911</v>
      </c>
      <c r="D588" s="19" t="s">
        <v>555</v>
      </c>
      <c r="E588" s="27">
        <f>SUMIF($O$9:$O$690,C588,$N$9:$N$690)</f>
        <v>0</v>
      </c>
      <c r="F588" s="25"/>
      <c r="G588"/>
    </row>
    <row r="589" spans="1:27" x14ac:dyDescent="0.2">
      <c r="A589">
        <v>584</v>
      </c>
      <c r="B589" s="6">
        <v>2</v>
      </c>
      <c r="C589" s="16">
        <v>5920</v>
      </c>
      <c r="D589" s="17" t="s">
        <v>662</v>
      </c>
      <c r="E589" s="24">
        <f>+E590</f>
        <v>0</v>
      </c>
      <c r="F589" s="25"/>
      <c r="G589"/>
      <c r="P589" s="104"/>
      <c r="Q589" s="104"/>
      <c r="R589" s="104"/>
      <c r="S589" s="104"/>
      <c r="T589" s="104"/>
      <c r="U589" s="104"/>
      <c r="V589"/>
      <c r="W589" s="104"/>
      <c r="X589" s="104"/>
      <c r="Y589" s="104"/>
      <c r="Z589" s="104"/>
      <c r="AA589" s="104"/>
    </row>
    <row r="590" spans="1:27" x14ac:dyDescent="0.2">
      <c r="A590">
        <v>585</v>
      </c>
      <c r="B590" s="6" t="s">
        <v>682</v>
      </c>
      <c r="C590" s="18">
        <v>5921</v>
      </c>
      <c r="D590" s="19" t="s">
        <v>663</v>
      </c>
      <c r="E590" s="27">
        <f>SUMIF($O$9:$O$690,C590,$N$9:$N$690)</f>
        <v>0</v>
      </c>
      <c r="F590" s="25"/>
      <c r="G590"/>
    </row>
    <row r="591" spans="1:27" x14ac:dyDescent="0.2">
      <c r="A591">
        <v>586</v>
      </c>
      <c r="B591" s="6">
        <v>2</v>
      </c>
      <c r="C591" s="16">
        <v>5930</v>
      </c>
      <c r="D591" s="17" t="s">
        <v>664</v>
      </c>
      <c r="E591" s="24">
        <f>+E592</f>
        <v>0</v>
      </c>
      <c r="F591" s="25"/>
      <c r="G591"/>
      <c r="P591" s="104"/>
      <c r="Q591" s="104"/>
      <c r="R591" s="104"/>
      <c r="S591" s="104"/>
      <c r="T591" s="104"/>
      <c r="U591" s="104"/>
      <c r="V591"/>
      <c r="W591" s="104"/>
      <c r="X591" s="104"/>
      <c r="Y591" s="104"/>
      <c r="Z591" s="104"/>
      <c r="AA591" s="104"/>
    </row>
    <row r="592" spans="1:27" x14ac:dyDescent="0.2">
      <c r="A592">
        <v>587</v>
      </c>
      <c r="B592" s="6" t="s">
        <v>682</v>
      </c>
      <c r="C592" s="18">
        <v>5931</v>
      </c>
      <c r="D592" s="19" t="s">
        <v>665</v>
      </c>
      <c r="E592" s="27">
        <f>SUMIF($O$9:$O$690,C592,$N$9:$N$690)</f>
        <v>0</v>
      </c>
      <c r="F592" s="25"/>
      <c r="G592"/>
    </row>
    <row r="593" spans="1:27" x14ac:dyDescent="0.2">
      <c r="A593">
        <v>588</v>
      </c>
      <c r="B593" s="6">
        <v>2</v>
      </c>
      <c r="C593" s="16">
        <v>5940</v>
      </c>
      <c r="D593" s="17" t="s">
        <v>666</v>
      </c>
      <c r="E593" s="24">
        <f>+E594</f>
        <v>0</v>
      </c>
      <c r="F593" s="25"/>
      <c r="G593"/>
      <c r="P593" s="104"/>
      <c r="Q593" s="104"/>
      <c r="R593" s="104"/>
      <c r="S593" s="104"/>
      <c r="T593" s="104"/>
      <c r="U593" s="104"/>
      <c r="V593"/>
      <c r="W593" s="104"/>
      <c r="X593" s="104"/>
      <c r="Y593" s="104"/>
      <c r="Z593" s="104"/>
      <c r="AA593" s="104"/>
    </row>
    <row r="594" spans="1:27" x14ac:dyDescent="0.2">
      <c r="A594">
        <v>589</v>
      </c>
      <c r="B594" s="6" t="s">
        <v>682</v>
      </c>
      <c r="C594" s="18">
        <v>5941</v>
      </c>
      <c r="D594" s="19" t="s">
        <v>667</v>
      </c>
      <c r="E594" s="27">
        <f>SUMIF($O$9:$O$690,C594,$N$9:$N$690)</f>
        <v>0</v>
      </c>
      <c r="F594" s="25"/>
      <c r="G594"/>
    </row>
    <row r="595" spans="1:27" x14ac:dyDescent="0.2">
      <c r="A595">
        <v>590</v>
      </c>
      <c r="B595" s="6">
        <v>2</v>
      </c>
      <c r="C595" s="16">
        <v>5950</v>
      </c>
      <c r="D595" s="17" t="s">
        <v>668</v>
      </c>
      <c r="E595" s="24">
        <f>+E596</f>
        <v>0</v>
      </c>
      <c r="F595" s="25"/>
      <c r="G595"/>
      <c r="P595" s="104"/>
      <c r="Q595" s="104"/>
      <c r="R595" s="104"/>
      <c r="S595" s="104"/>
      <c r="T595" s="104"/>
      <c r="U595" s="104"/>
      <c r="V595"/>
      <c r="W595" s="104"/>
      <c r="X595" s="104"/>
      <c r="Y595" s="104"/>
      <c r="Z595" s="104"/>
      <c r="AA595" s="104"/>
    </row>
    <row r="596" spans="1:27" x14ac:dyDescent="0.2">
      <c r="A596">
        <v>591</v>
      </c>
      <c r="B596" s="6" t="s">
        <v>682</v>
      </c>
      <c r="C596" s="18">
        <v>5951</v>
      </c>
      <c r="D596" s="19" t="s">
        <v>669</v>
      </c>
      <c r="E596" s="27">
        <f>SUMIF($O$9:$O$690,C596,$N$9:$N$690)</f>
        <v>0</v>
      </c>
      <c r="F596" s="25"/>
      <c r="G596"/>
    </row>
    <row r="597" spans="1:27" x14ac:dyDescent="0.2">
      <c r="A597">
        <v>592</v>
      </c>
      <c r="B597" s="6">
        <v>2</v>
      </c>
      <c r="C597" s="16">
        <v>5960</v>
      </c>
      <c r="D597" s="17" t="s">
        <v>670</v>
      </c>
      <c r="E597" s="24">
        <f>+E598</f>
        <v>0</v>
      </c>
      <c r="F597" s="25"/>
      <c r="G597"/>
      <c r="P597" s="104"/>
      <c r="Q597" s="104"/>
      <c r="R597" s="104"/>
      <c r="S597" s="104"/>
      <c r="T597" s="104"/>
      <c r="U597" s="104"/>
      <c r="V597"/>
      <c r="W597" s="104"/>
      <c r="X597" s="104"/>
      <c r="Y597" s="104"/>
      <c r="Z597" s="104"/>
      <c r="AA597" s="104"/>
    </row>
    <row r="598" spans="1:27" x14ac:dyDescent="0.2">
      <c r="A598">
        <v>593</v>
      </c>
      <c r="B598" s="6" t="s">
        <v>682</v>
      </c>
      <c r="C598" s="18">
        <v>5961</v>
      </c>
      <c r="D598" s="19" t="s">
        <v>671</v>
      </c>
      <c r="E598" s="27">
        <f>SUMIF($O$9:$O$690,C598,$N$9:$N$690)</f>
        <v>0</v>
      </c>
      <c r="F598" s="25"/>
      <c r="G598"/>
    </row>
    <row r="599" spans="1:27" x14ac:dyDescent="0.2">
      <c r="A599">
        <v>594</v>
      </c>
      <c r="B599" s="6">
        <v>2</v>
      </c>
      <c r="C599" s="16">
        <v>5970</v>
      </c>
      <c r="D599" s="17" t="s">
        <v>556</v>
      </c>
      <c r="E599" s="24">
        <f>+E600</f>
        <v>0</v>
      </c>
      <c r="F599" s="25"/>
      <c r="G599"/>
      <c r="P599" s="104"/>
      <c r="Q599" s="104"/>
      <c r="R599" s="104"/>
      <c r="S599" s="104"/>
      <c r="T599" s="104"/>
      <c r="U599" s="104"/>
      <c r="V599"/>
      <c r="W599" s="104"/>
      <c r="X599" s="104"/>
      <c r="Y599" s="104"/>
      <c r="Z599" s="104"/>
      <c r="AA599" s="104"/>
    </row>
    <row r="600" spans="1:27" x14ac:dyDescent="0.2">
      <c r="A600">
        <v>595</v>
      </c>
      <c r="B600" s="6" t="s">
        <v>682</v>
      </c>
      <c r="C600" s="18">
        <v>5971</v>
      </c>
      <c r="D600" s="19" t="s">
        <v>557</v>
      </c>
      <c r="E600" s="27">
        <f>SUMIF($O$9:$O$690,C600,$N$9:$N$690)</f>
        <v>0</v>
      </c>
      <c r="F600" s="25"/>
      <c r="G600"/>
    </row>
    <row r="601" spans="1:27" x14ac:dyDescent="0.2">
      <c r="A601">
        <v>596</v>
      </c>
      <c r="B601" s="6">
        <v>2</v>
      </c>
      <c r="C601" s="16">
        <v>5980</v>
      </c>
      <c r="D601" s="17" t="s">
        <v>672</v>
      </c>
      <c r="E601" s="24">
        <f>+E602</f>
        <v>0</v>
      </c>
      <c r="F601" s="25"/>
      <c r="G601"/>
      <c r="P601" s="104"/>
      <c r="Q601" s="104"/>
      <c r="R601" s="104"/>
      <c r="S601" s="104"/>
      <c r="T601" s="104"/>
      <c r="U601" s="104"/>
      <c r="V601"/>
      <c r="W601" s="104"/>
      <c r="X601" s="104"/>
      <c r="Y601" s="104"/>
      <c r="Z601" s="104"/>
      <c r="AA601" s="104"/>
    </row>
    <row r="602" spans="1:27" x14ac:dyDescent="0.2">
      <c r="A602">
        <v>597</v>
      </c>
      <c r="B602" s="6" t="s">
        <v>682</v>
      </c>
      <c r="C602" s="18">
        <v>5981</v>
      </c>
      <c r="D602" s="19" t="s">
        <v>673</v>
      </c>
      <c r="E602" s="27">
        <f>SUMIF($O$9:$O$690,C602,$N$9:$N$690)</f>
        <v>0</v>
      </c>
      <c r="F602" s="25"/>
      <c r="G602"/>
    </row>
    <row r="603" spans="1:27" x14ac:dyDescent="0.2">
      <c r="A603">
        <v>598</v>
      </c>
      <c r="B603" s="6">
        <v>2</v>
      </c>
      <c r="C603" s="16">
        <v>5990</v>
      </c>
      <c r="D603" s="17" t="s">
        <v>558</v>
      </c>
      <c r="E603" s="24">
        <f>+E604</f>
        <v>0</v>
      </c>
      <c r="F603" s="25"/>
      <c r="G603"/>
      <c r="P603" s="104"/>
      <c r="Q603" s="104"/>
      <c r="R603" s="104"/>
      <c r="S603" s="104"/>
      <c r="T603" s="104"/>
      <c r="U603" s="104"/>
      <c r="V603"/>
      <c r="W603" s="104"/>
      <c r="X603" s="104"/>
      <c r="Y603" s="104"/>
      <c r="Z603" s="104"/>
      <c r="AA603" s="104"/>
    </row>
    <row r="604" spans="1:27" x14ac:dyDescent="0.2">
      <c r="A604">
        <v>599</v>
      </c>
      <c r="B604" s="6" t="s">
        <v>682</v>
      </c>
      <c r="C604" s="18">
        <v>5991</v>
      </c>
      <c r="D604" s="19" t="s">
        <v>559</v>
      </c>
      <c r="E604" s="27">
        <f>SUMIF($O$9:$O$690,C604,$N$9:$N$690)</f>
        <v>0</v>
      </c>
      <c r="F604" s="25"/>
      <c r="G604"/>
    </row>
    <row r="605" spans="1:27" x14ac:dyDescent="0.2">
      <c r="A605">
        <v>600</v>
      </c>
      <c r="B605" s="6">
        <v>4</v>
      </c>
      <c r="C605" s="14">
        <v>6000</v>
      </c>
      <c r="D605" s="2" t="s">
        <v>560</v>
      </c>
      <c r="E605" s="27"/>
      <c r="F605" s="25">
        <f>+E606+E630+E654</f>
        <v>96002304.310000002</v>
      </c>
      <c r="G605"/>
      <c r="P605" s="104"/>
      <c r="Q605" s="104"/>
      <c r="R605" s="104"/>
      <c r="S605" s="104"/>
      <c r="T605" s="104"/>
      <c r="U605" s="104"/>
      <c r="V605"/>
      <c r="W605" s="104"/>
      <c r="X605" s="104"/>
      <c r="Y605" s="104"/>
      <c r="Z605" s="104"/>
      <c r="AA605" s="104"/>
    </row>
    <row r="606" spans="1:27" x14ac:dyDescent="0.2">
      <c r="A606">
        <v>601</v>
      </c>
      <c r="B606" s="6">
        <v>3</v>
      </c>
      <c r="C606" s="14">
        <v>6100</v>
      </c>
      <c r="D606" s="15" t="s">
        <v>561</v>
      </c>
      <c r="E606" s="26">
        <f>+E607+E609+E618+E620+E622+E624+E626+E628</f>
        <v>96002304.310000002</v>
      </c>
      <c r="F606" s="25"/>
      <c r="G606"/>
      <c r="P606" s="104"/>
      <c r="Q606" s="104"/>
      <c r="R606" s="104"/>
      <c r="S606" s="104"/>
      <c r="T606" s="104"/>
      <c r="U606" s="104"/>
      <c r="V606"/>
      <c r="W606" s="104"/>
      <c r="X606" s="104"/>
      <c r="Y606" s="104"/>
      <c r="Z606" s="104"/>
      <c r="AA606" s="104"/>
    </row>
    <row r="607" spans="1:27" x14ac:dyDescent="0.2">
      <c r="A607">
        <v>602</v>
      </c>
      <c r="B607" s="6">
        <v>2</v>
      </c>
      <c r="C607" s="16">
        <v>6110</v>
      </c>
      <c r="D607" s="17" t="s">
        <v>562</v>
      </c>
      <c r="E607" s="24">
        <f>+E608</f>
        <v>0</v>
      </c>
      <c r="F607" s="25"/>
      <c r="G607"/>
      <c r="P607" s="104"/>
      <c r="Q607" s="104"/>
      <c r="R607" s="104"/>
      <c r="S607" s="104"/>
      <c r="T607" s="104"/>
      <c r="U607" s="104"/>
      <c r="V607"/>
      <c r="W607" s="104"/>
      <c r="X607" s="104"/>
      <c r="Y607" s="104"/>
      <c r="Z607" s="104"/>
      <c r="AA607" s="104"/>
    </row>
    <row r="608" spans="1:27" x14ac:dyDescent="0.2">
      <c r="A608">
        <v>603</v>
      </c>
      <c r="B608" s="6" t="s">
        <v>682</v>
      </c>
      <c r="C608" s="18">
        <v>6111</v>
      </c>
      <c r="D608" s="19" t="s">
        <v>563</v>
      </c>
      <c r="E608" s="27">
        <f>SUMIF($O$9:$O$690,C608,$N$9:$N$690)</f>
        <v>0</v>
      </c>
      <c r="F608" s="25"/>
      <c r="G608"/>
    </row>
    <row r="609" spans="1:27" x14ac:dyDescent="0.2">
      <c r="A609">
        <v>604</v>
      </c>
      <c r="B609" s="6">
        <v>2</v>
      </c>
      <c r="C609" s="16">
        <v>6120</v>
      </c>
      <c r="D609" s="17" t="s">
        <v>564</v>
      </c>
      <c r="E609" s="24">
        <f>+E610+E611+E612+E613+E614+E615+E616+E617</f>
        <v>96002304.310000002</v>
      </c>
      <c r="F609" s="25"/>
      <c r="G609"/>
      <c r="P609" s="104"/>
      <c r="Q609" s="104"/>
      <c r="R609" s="104"/>
      <c r="S609" s="104"/>
      <c r="T609" s="104"/>
      <c r="U609" s="104"/>
      <c r="V609"/>
      <c r="W609" s="104"/>
      <c r="X609" s="104"/>
      <c r="Y609" s="104"/>
      <c r="Z609" s="104"/>
      <c r="AA609" s="104"/>
    </row>
    <row r="610" spans="1:27" x14ac:dyDescent="0.2">
      <c r="A610">
        <v>605</v>
      </c>
      <c r="B610" s="6" t="s">
        <v>682</v>
      </c>
      <c r="C610" s="18">
        <v>6121</v>
      </c>
      <c r="D610" s="19" t="s">
        <v>565</v>
      </c>
      <c r="E610" s="27">
        <f t="shared" ref="E610:E617" si="18">SUMIF($O$9:$O$690,C610,$N$9:$N$690)</f>
        <v>0</v>
      </c>
      <c r="F610" s="25"/>
      <c r="G610"/>
    </row>
    <row r="611" spans="1:27" x14ac:dyDescent="0.2">
      <c r="A611">
        <v>606</v>
      </c>
      <c r="B611" s="6">
        <v>1</v>
      </c>
      <c r="C611" s="18">
        <v>6122</v>
      </c>
      <c r="D611" s="19" t="s">
        <v>566</v>
      </c>
      <c r="E611" s="27">
        <f t="shared" si="18"/>
        <v>0</v>
      </c>
      <c r="F611" s="25"/>
      <c r="G611"/>
    </row>
    <row r="612" spans="1:27" x14ac:dyDescent="0.2">
      <c r="A612">
        <v>607</v>
      </c>
      <c r="B612" s="6">
        <v>1</v>
      </c>
      <c r="C612" s="18">
        <v>6123</v>
      </c>
      <c r="D612" s="19" t="s">
        <v>567</v>
      </c>
      <c r="E612" s="27">
        <f t="shared" si="18"/>
        <v>0</v>
      </c>
      <c r="F612" s="25"/>
      <c r="G612"/>
    </row>
    <row r="613" spans="1:27" x14ac:dyDescent="0.2">
      <c r="A613">
        <v>608</v>
      </c>
      <c r="B613" s="6">
        <v>1</v>
      </c>
      <c r="C613" s="18">
        <v>6124</v>
      </c>
      <c r="D613" s="19" t="s">
        <v>568</v>
      </c>
      <c r="E613" s="27">
        <f t="shared" si="18"/>
        <v>0</v>
      </c>
      <c r="F613" s="25"/>
      <c r="G613"/>
    </row>
    <row r="614" spans="1:27" x14ac:dyDescent="0.2">
      <c r="A614">
        <v>609</v>
      </c>
      <c r="B614" s="6">
        <v>1</v>
      </c>
      <c r="C614" s="18">
        <v>6125</v>
      </c>
      <c r="D614" s="19" t="s">
        <v>569</v>
      </c>
      <c r="E614" s="27">
        <f t="shared" si="18"/>
        <v>0</v>
      </c>
      <c r="F614" s="25"/>
      <c r="G614"/>
    </row>
    <row r="615" spans="1:27" x14ac:dyDescent="0.2">
      <c r="A615">
        <v>610</v>
      </c>
      <c r="B615" s="6">
        <v>1</v>
      </c>
      <c r="C615" s="18">
        <v>6126</v>
      </c>
      <c r="D615" s="19" t="s">
        <v>570</v>
      </c>
      <c r="E615" s="27">
        <f t="shared" si="18"/>
        <v>0</v>
      </c>
      <c r="F615" s="25"/>
      <c r="G615"/>
    </row>
    <row r="616" spans="1:27" x14ac:dyDescent="0.2">
      <c r="A616">
        <v>611</v>
      </c>
      <c r="B616" s="6">
        <v>1</v>
      </c>
      <c r="C616" s="18">
        <v>6127</v>
      </c>
      <c r="D616" s="19" t="s">
        <v>571</v>
      </c>
      <c r="E616" s="27">
        <f t="shared" si="18"/>
        <v>96002304.310000002</v>
      </c>
      <c r="F616" s="25"/>
      <c r="G616"/>
    </row>
    <row r="617" spans="1:27" x14ac:dyDescent="0.2">
      <c r="A617">
        <v>612</v>
      </c>
      <c r="B617" s="6">
        <v>1</v>
      </c>
      <c r="C617" s="18">
        <v>6128</v>
      </c>
      <c r="D617" s="19" t="s">
        <v>572</v>
      </c>
      <c r="E617" s="27">
        <f t="shared" si="18"/>
        <v>0</v>
      </c>
      <c r="F617" s="25"/>
      <c r="G617"/>
    </row>
    <row r="618" spans="1:27" ht="22.5" x14ac:dyDescent="0.2">
      <c r="A618">
        <v>613</v>
      </c>
      <c r="B618" s="6">
        <v>2</v>
      </c>
      <c r="C618" s="16">
        <v>6130</v>
      </c>
      <c r="D618" s="17" t="s">
        <v>573</v>
      </c>
      <c r="E618" s="24">
        <f>+E619</f>
        <v>0</v>
      </c>
      <c r="F618" s="25"/>
      <c r="G618"/>
      <c r="P618" s="104"/>
      <c r="Q618" s="104"/>
      <c r="R618" s="104"/>
      <c r="S618" s="104"/>
      <c r="T618" s="104"/>
      <c r="U618" s="104"/>
      <c r="V618"/>
      <c r="W618" s="104"/>
      <c r="X618" s="104"/>
      <c r="Y618" s="104"/>
      <c r="Z618" s="104"/>
      <c r="AA618" s="104"/>
    </row>
    <row r="619" spans="1:27" x14ac:dyDescent="0.2">
      <c r="A619">
        <v>614</v>
      </c>
      <c r="B619" s="6" t="s">
        <v>682</v>
      </c>
      <c r="C619" s="18">
        <v>6131</v>
      </c>
      <c r="D619" s="19" t="s">
        <v>574</v>
      </c>
      <c r="E619" s="27">
        <f>SUMIF($O$9:$O$690,C619,$N$9:$N$690)</f>
        <v>0</v>
      </c>
      <c r="F619" s="25"/>
      <c r="G619"/>
    </row>
    <row r="620" spans="1:27" x14ac:dyDescent="0.2">
      <c r="A620">
        <v>615</v>
      </c>
      <c r="B620" s="6">
        <v>2</v>
      </c>
      <c r="C620" s="16">
        <v>6140</v>
      </c>
      <c r="D620" s="17" t="s">
        <v>575</v>
      </c>
      <c r="E620" s="24">
        <f>+E621</f>
        <v>0</v>
      </c>
      <c r="F620" s="25"/>
      <c r="G620"/>
      <c r="P620" s="104"/>
      <c r="Q620" s="104"/>
      <c r="R620" s="104"/>
      <c r="S620" s="104"/>
      <c r="T620" s="104"/>
      <c r="U620" s="104"/>
      <c r="V620"/>
      <c r="W620" s="104"/>
      <c r="X620" s="104"/>
      <c r="Y620" s="104"/>
      <c r="Z620" s="104"/>
      <c r="AA620" s="104"/>
    </row>
    <row r="621" spans="1:27" x14ac:dyDescent="0.2">
      <c r="A621">
        <v>616</v>
      </c>
      <c r="B621" s="6" t="s">
        <v>682</v>
      </c>
      <c r="C621" s="18">
        <v>6141</v>
      </c>
      <c r="D621" s="19" t="s">
        <v>576</v>
      </c>
      <c r="E621" s="27">
        <f>SUMIF($O$9:$O$690,C621,$N$9:$N$690)</f>
        <v>0</v>
      </c>
      <c r="F621" s="25"/>
      <c r="G621"/>
    </row>
    <row r="622" spans="1:27" x14ac:dyDescent="0.2">
      <c r="A622">
        <v>617</v>
      </c>
      <c r="B622" s="6">
        <v>2</v>
      </c>
      <c r="C622" s="16">
        <v>6150</v>
      </c>
      <c r="D622" s="17" t="s">
        <v>577</v>
      </c>
      <c r="E622" s="24">
        <f>+E623</f>
        <v>0</v>
      </c>
      <c r="F622" s="25"/>
      <c r="G622"/>
      <c r="P622" s="104"/>
      <c r="Q622" s="104"/>
      <c r="R622" s="104"/>
      <c r="S622" s="104"/>
      <c r="T622" s="104"/>
      <c r="U622" s="104"/>
      <c r="V622"/>
      <c r="W622" s="104"/>
      <c r="X622" s="104"/>
      <c r="Y622" s="104"/>
      <c r="Z622" s="104"/>
      <c r="AA622" s="104"/>
    </row>
    <row r="623" spans="1:27" x14ac:dyDescent="0.2">
      <c r="A623">
        <v>618</v>
      </c>
      <c r="B623" s="6" t="s">
        <v>682</v>
      </c>
      <c r="C623" s="18">
        <v>6151</v>
      </c>
      <c r="D623" s="19" t="s">
        <v>578</v>
      </c>
      <c r="E623" s="27">
        <f>SUMIF($O$9:$O$690,C623,$N$9:$N$690)</f>
        <v>0</v>
      </c>
      <c r="F623" s="25"/>
      <c r="G623"/>
    </row>
    <row r="624" spans="1:27" x14ac:dyDescent="0.2">
      <c r="A624">
        <v>619</v>
      </c>
      <c r="B624" s="6">
        <v>2</v>
      </c>
      <c r="C624" s="16">
        <v>6160</v>
      </c>
      <c r="D624" s="17" t="s">
        <v>579</v>
      </c>
      <c r="E624" s="24">
        <f>+E625</f>
        <v>0</v>
      </c>
      <c r="F624" s="25"/>
      <c r="G624"/>
      <c r="P624" s="104"/>
      <c r="Q624" s="104"/>
      <c r="R624" s="104"/>
      <c r="S624" s="104"/>
      <c r="T624" s="104"/>
      <c r="U624" s="104"/>
      <c r="V624"/>
      <c r="W624" s="104"/>
      <c r="X624" s="104"/>
      <c r="Y624" s="104"/>
      <c r="Z624" s="104"/>
      <c r="AA624" s="104"/>
    </row>
    <row r="625" spans="1:27" x14ac:dyDescent="0.2">
      <c r="A625">
        <v>620</v>
      </c>
      <c r="B625" s="6" t="s">
        <v>682</v>
      </c>
      <c r="C625" s="18">
        <v>6161</v>
      </c>
      <c r="D625" s="19" t="s">
        <v>580</v>
      </c>
      <c r="E625" s="27">
        <f>SUMIF($O$9:$O$690,C625,$N$9:$N$690)</f>
        <v>0</v>
      </c>
      <c r="F625" s="25"/>
      <c r="G625"/>
    </row>
    <row r="626" spans="1:27" x14ac:dyDescent="0.2">
      <c r="A626">
        <v>621</v>
      </c>
      <c r="B626" s="6">
        <v>2</v>
      </c>
      <c r="C626" s="16">
        <v>6170</v>
      </c>
      <c r="D626" s="17" t="s">
        <v>581</v>
      </c>
      <c r="E626" s="24">
        <f>+E627</f>
        <v>0</v>
      </c>
      <c r="F626" s="25"/>
      <c r="G626"/>
      <c r="P626" s="104"/>
      <c r="Q626" s="104"/>
      <c r="R626" s="104"/>
      <c r="S626" s="104"/>
      <c r="T626" s="104"/>
      <c r="U626" s="104"/>
      <c r="V626"/>
      <c r="W626" s="104"/>
      <c r="X626" s="104"/>
      <c r="Y626" s="104"/>
      <c r="Z626" s="104"/>
      <c r="AA626" s="104"/>
    </row>
    <row r="627" spans="1:27" x14ac:dyDescent="0.2">
      <c r="A627">
        <v>622</v>
      </c>
      <c r="B627" s="6" t="s">
        <v>682</v>
      </c>
      <c r="C627" s="18">
        <v>6171</v>
      </c>
      <c r="D627" s="19" t="s">
        <v>582</v>
      </c>
      <c r="E627" s="27">
        <f>SUMIF($O$9:$O$690,C627,$N$9:$N$690)</f>
        <v>0</v>
      </c>
      <c r="F627" s="25"/>
      <c r="G627"/>
    </row>
    <row r="628" spans="1:27" x14ac:dyDescent="0.2">
      <c r="A628">
        <v>623</v>
      </c>
      <c r="B628" s="6">
        <v>2</v>
      </c>
      <c r="C628" s="16">
        <v>6190</v>
      </c>
      <c r="D628" s="17" t="s">
        <v>583</v>
      </c>
      <c r="E628" s="24">
        <f>+E629</f>
        <v>0</v>
      </c>
      <c r="F628" s="25"/>
      <c r="G628"/>
      <c r="P628" s="104"/>
      <c r="Q628" s="104"/>
      <c r="R628" s="104"/>
      <c r="S628" s="104"/>
      <c r="T628" s="104"/>
      <c r="U628" s="104"/>
      <c r="V628"/>
      <c r="W628" s="104"/>
      <c r="X628" s="104"/>
      <c r="Y628" s="104"/>
      <c r="Z628" s="104"/>
      <c r="AA628" s="104"/>
    </row>
    <row r="629" spans="1:27" x14ac:dyDescent="0.2">
      <c r="A629">
        <v>624</v>
      </c>
      <c r="B629" s="6" t="s">
        <v>682</v>
      </c>
      <c r="C629" s="18">
        <v>6191</v>
      </c>
      <c r="D629" s="19" t="s">
        <v>584</v>
      </c>
      <c r="E629" s="27">
        <f>SUMIF($O$9:$O$690,C629,$N$9:$N$690)</f>
        <v>0</v>
      </c>
      <c r="F629" s="25"/>
      <c r="G629"/>
    </row>
    <row r="630" spans="1:27" x14ac:dyDescent="0.2">
      <c r="A630">
        <v>625</v>
      </c>
      <c r="B630" s="6">
        <v>3</v>
      </c>
      <c r="C630" s="14">
        <v>6200</v>
      </c>
      <c r="D630" s="15" t="s">
        <v>585</v>
      </c>
      <c r="E630" s="26">
        <f>+E631+E633+E642+E644+E646+E648+E650+E652</f>
        <v>0</v>
      </c>
      <c r="F630" s="25"/>
      <c r="G630"/>
      <c r="P630" s="104"/>
      <c r="Q630" s="104"/>
      <c r="R630" s="104"/>
      <c r="S630" s="104"/>
      <c r="T630" s="104"/>
      <c r="U630" s="104"/>
      <c r="V630"/>
      <c r="W630" s="104"/>
      <c r="X630" s="104"/>
      <c r="Y630" s="104"/>
      <c r="Z630" s="104"/>
      <c r="AA630" s="104"/>
    </row>
    <row r="631" spans="1:27" x14ac:dyDescent="0.2">
      <c r="A631">
        <v>626</v>
      </c>
      <c r="B631" s="6">
        <v>2</v>
      </c>
      <c r="C631" s="16">
        <v>6210</v>
      </c>
      <c r="D631" s="17" t="s">
        <v>562</v>
      </c>
      <c r="E631" s="24">
        <f>+E632</f>
        <v>0</v>
      </c>
      <c r="F631" s="25"/>
      <c r="G631"/>
      <c r="P631" s="104"/>
      <c r="Q631" s="104"/>
      <c r="R631" s="104"/>
      <c r="S631" s="104"/>
      <c r="T631" s="104"/>
      <c r="U631" s="104"/>
      <c r="V631"/>
      <c r="W631" s="104"/>
      <c r="X631" s="104"/>
      <c r="Y631" s="104"/>
      <c r="Z631" s="104"/>
      <c r="AA631" s="104"/>
    </row>
    <row r="632" spans="1:27" x14ac:dyDescent="0.2">
      <c r="A632">
        <v>627</v>
      </c>
      <c r="B632" s="6" t="s">
        <v>682</v>
      </c>
      <c r="C632" s="18">
        <v>6211</v>
      </c>
      <c r="D632" s="19" t="s">
        <v>563</v>
      </c>
      <c r="E632" s="27">
        <f>SUMIF($O$9:$O$690,C632,$N$9:$N$690)</f>
        <v>0</v>
      </c>
      <c r="F632" s="25"/>
      <c r="G632"/>
    </row>
    <row r="633" spans="1:27" x14ac:dyDescent="0.2">
      <c r="A633">
        <v>628</v>
      </c>
      <c r="B633" s="6">
        <v>2</v>
      </c>
      <c r="C633" s="16">
        <v>6220</v>
      </c>
      <c r="D633" s="17" t="s">
        <v>564</v>
      </c>
      <c r="E633" s="24">
        <f>SUM(E634:E641)</f>
        <v>0</v>
      </c>
      <c r="F633" s="25"/>
      <c r="G633"/>
      <c r="P633" s="104"/>
      <c r="Q633" s="104"/>
      <c r="R633" s="104"/>
      <c r="S633" s="104"/>
      <c r="T633" s="104"/>
      <c r="U633" s="104"/>
      <c r="V633"/>
      <c r="W633" s="104"/>
      <c r="X633" s="104"/>
      <c r="Y633" s="104"/>
      <c r="Z633" s="104"/>
      <c r="AA633" s="104"/>
    </row>
    <row r="634" spans="1:27" x14ac:dyDescent="0.2">
      <c r="A634">
        <v>629</v>
      </c>
      <c r="B634" s="6" t="s">
        <v>682</v>
      </c>
      <c r="C634" s="18">
        <v>6221</v>
      </c>
      <c r="D634" s="19" t="s">
        <v>565</v>
      </c>
      <c r="E634" s="27">
        <f t="shared" ref="E634:E641" si="19">SUMIF($O$9:$O$690,C634,$N$9:$N$690)</f>
        <v>0</v>
      </c>
      <c r="F634" s="25"/>
      <c r="G634"/>
    </row>
    <row r="635" spans="1:27" x14ac:dyDescent="0.2">
      <c r="A635">
        <v>630</v>
      </c>
      <c r="B635" s="6">
        <v>1</v>
      </c>
      <c r="C635" s="18">
        <v>6222</v>
      </c>
      <c r="D635" s="19" t="s">
        <v>566</v>
      </c>
      <c r="E635" s="27">
        <f t="shared" si="19"/>
        <v>0</v>
      </c>
      <c r="F635" s="25"/>
      <c r="G635"/>
    </row>
    <row r="636" spans="1:27" x14ac:dyDescent="0.2">
      <c r="A636">
        <v>631</v>
      </c>
      <c r="B636" s="6">
        <v>1</v>
      </c>
      <c r="C636" s="18">
        <v>6223</v>
      </c>
      <c r="D636" s="19" t="s">
        <v>567</v>
      </c>
      <c r="E636" s="27">
        <f t="shared" si="19"/>
        <v>0</v>
      </c>
      <c r="F636" s="25"/>
      <c r="G636"/>
    </row>
    <row r="637" spans="1:27" x14ac:dyDescent="0.2">
      <c r="A637">
        <v>632</v>
      </c>
      <c r="B637" s="6">
        <v>1</v>
      </c>
      <c r="C637" s="18">
        <v>6224</v>
      </c>
      <c r="D637" s="19" t="s">
        <v>568</v>
      </c>
      <c r="E637" s="27">
        <f t="shared" si="19"/>
        <v>0</v>
      </c>
      <c r="F637" s="25"/>
      <c r="G637"/>
    </row>
    <row r="638" spans="1:27" x14ac:dyDescent="0.2">
      <c r="A638">
        <v>633</v>
      </c>
      <c r="B638" s="6">
        <v>1</v>
      </c>
      <c r="C638" s="18">
        <v>6225</v>
      </c>
      <c r="D638" s="19" t="s">
        <v>569</v>
      </c>
      <c r="E638" s="27">
        <f t="shared" si="19"/>
        <v>0</v>
      </c>
      <c r="F638" s="25"/>
      <c r="G638"/>
    </row>
    <row r="639" spans="1:27" x14ac:dyDescent="0.2">
      <c r="A639">
        <v>634</v>
      </c>
      <c r="B639" s="6">
        <v>1</v>
      </c>
      <c r="C639" s="18">
        <v>6226</v>
      </c>
      <c r="D639" s="19" t="s">
        <v>570</v>
      </c>
      <c r="E639" s="27">
        <f t="shared" si="19"/>
        <v>0</v>
      </c>
      <c r="F639" s="25"/>
      <c r="G639"/>
    </row>
    <row r="640" spans="1:27" x14ac:dyDescent="0.2">
      <c r="A640">
        <v>635</v>
      </c>
      <c r="B640" s="6">
        <v>1</v>
      </c>
      <c r="C640" s="18">
        <v>6227</v>
      </c>
      <c r="D640" s="19" t="s">
        <v>571</v>
      </c>
      <c r="E640" s="27">
        <f t="shared" si="19"/>
        <v>0</v>
      </c>
      <c r="F640" s="25"/>
      <c r="G640"/>
    </row>
    <row r="641" spans="1:27" x14ac:dyDescent="0.2">
      <c r="A641">
        <v>636</v>
      </c>
      <c r="B641" s="6">
        <v>1</v>
      </c>
      <c r="C641" s="18">
        <v>6228</v>
      </c>
      <c r="D641" s="19" t="s">
        <v>572</v>
      </c>
      <c r="E641" s="27">
        <f t="shared" si="19"/>
        <v>0</v>
      </c>
      <c r="F641" s="25"/>
      <c r="G641"/>
    </row>
    <row r="642" spans="1:27" ht="22.5" x14ac:dyDescent="0.2">
      <c r="A642">
        <v>637</v>
      </c>
      <c r="B642" s="6">
        <v>2</v>
      </c>
      <c r="C642" s="16">
        <v>6230</v>
      </c>
      <c r="D642" s="17" t="s">
        <v>573</v>
      </c>
      <c r="E642" s="24">
        <f>+E643</f>
        <v>0</v>
      </c>
      <c r="F642" s="25"/>
      <c r="G642"/>
      <c r="P642" s="104"/>
      <c r="Q642" s="104"/>
      <c r="R642" s="104"/>
      <c r="S642" s="104"/>
      <c r="T642" s="104"/>
      <c r="U642" s="104"/>
      <c r="V642"/>
      <c r="W642" s="104"/>
      <c r="X642" s="104"/>
      <c r="Y642" s="104"/>
      <c r="Z642" s="104"/>
      <c r="AA642" s="104"/>
    </row>
    <row r="643" spans="1:27" x14ac:dyDescent="0.2">
      <c r="A643">
        <v>638</v>
      </c>
      <c r="B643" s="6" t="s">
        <v>682</v>
      </c>
      <c r="C643" s="18">
        <v>6231</v>
      </c>
      <c r="D643" s="19" t="s">
        <v>574</v>
      </c>
      <c r="E643" s="27">
        <f>SUMIF($O$9:$O$690,C643,$N$9:$N$690)</f>
        <v>0</v>
      </c>
      <c r="F643" s="25"/>
      <c r="G643"/>
    </row>
    <row r="644" spans="1:27" x14ac:dyDescent="0.2">
      <c r="A644">
        <v>639</v>
      </c>
      <c r="B644" s="6">
        <v>2</v>
      </c>
      <c r="C644" s="16">
        <v>6240</v>
      </c>
      <c r="D644" s="17" t="s">
        <v>575</v>
      </c>
      <c r="E644" s="24">
        <f>+E645</f>
        <v>0</v>
      </c>
      <c r="F644" s="25"/>
      <c r="G644"/>
      <c r="P644" s="104"/>
      <c r="Q644" s="104"/>
      <c r="R644" s="104"/>
      <c r="S644" s="104"/>
      <c r="T644" s="104"/>
      <c r="U644" s="104"/>
      <c r="V644"/>
      <c r="W644" s="104"/>
      <c r="X644" s="104"/>
      <c r="Y644" s="104"/>
      <c r="Z644" s="104"/>
      <c r="AA644" s="104"/>
    </row>
    <row r="645" spans="1:27" x14ac:dyDescent="0.2">
      <c r="A645">
        <v>640</v>
      </c>
      <c r="B645" s="6" t="s">
        <v>682</v>
      </c>
      <c r="C645" s="18">
        <v>6241</v>
      </c>
      <c r="D645" s="19" t="s">
        <v>576</v>
      </c>
      <c r="E645" s="27">
        <f>SUMIF($O$9:$O$690,C645,$N$9:$N$690)</f>
        <v>0</v>
      </c>
      <c r="F645" s="25"/>
      <c r="G645"/>
    </row>
    <row r="646" spans="1:27" x14ac:dyDescent="0.2">
      <c r="A646">
        <v>641</v>
      </c>
      <c r="B646" s="6">
        <v>2</v>
      </c>
      <c r="C646" s="16">
        <v>6250</v>
      </c>
      <c r="D646" s="17" t="s">
        <v>577</v>
      </c>
      <c r="E646" s="24">
        <f>+E647</f>
        <v>0</v>
      </c>
      <c r="F646" s="25"/>
      <c r="G646"/>
      <c r="P646" s="104"/>
      <c r="Q646" s="104"/>
      <c r="R646" s="104"/>
      <c r="S646" s="104"/>
      <c r="T646" s="104"/>
      <c r="U646" s="104"/>
      <c r="V646"/>
      <c r="W646" s="104"/>
      <c r="X646" s="104"/>
      <c r="Y646" s="104"/>
      <c r="Z646" s="104"/>
      <c r="AA646" s="104"/>
    </row>
    <row r="647" spans="1:27" x14ac:dyDescent="0.2">
      <c r="A647">
        <v>642</v>
      </c>
      <c r="B647" s="6" t="s">
        <v>682</v>
      </c>
      <c r="C647" s="18">
        <v>6251</v>
      </c>
      <c r="D647" s="19" t="s">
        <v>578</v>
      </c>
      <c r="E647" s="27">
        <f>SUMIF($O$9:$O$690,C647,$N$9:$N$690)</f>
        <v>0</v>
      </c>
      <c r="F647" s="25"/>
      <c r="G647"/>
    </row>
    <row r="648" spans="1:27" x14ac:dyDescent="0.2">
      <c r="A648">
        <v>643</v>
      </c>
      <c r="B648" s="6">
        <v>2</v>
      </c>
      <c r="C648" s="16">
        <v>6260</v>
      </c>
      <c r="D648" s="17" t="s">
        <v>579</v>
      </c>
      <c r="E648" s="24">
        <f>+E649</f>
        <v>0</v>
      </c>
      <c r="F648" s="25"/>
      <c r="G648"/>
      <c r="P648" s="104"/>
      <c r="Q648" s="104"/>
      <c r="R648" s="104"/>
      <c r="S648" s="104"/>
      <c r="T648" s="104"/>
      <c r="U648" s="104"/>
      <c r="V648"/>
      <c r="W648" s="104"/>
      <c r="X648" s="104"/>
      <c r="Y648" s="104"/>
      <c r="Z648" s="104"/>
      <c r="AA648" s="104"/>
    </row>
    <row r="649" spans="1:27" x14ac:dyDescent="0.2">
      <c r="A649">
        <v>644</v>
      </c>
      <c r="B649" s="6" t="s">
        <v>682</v>
      </c>
      <c r="C649" s="18">
        <v>6261</v>
      </c>
      <c r="D649" s="19" t="s">
        <v>580</v>
      </c>
      <c r="E649" s="27">
        <f>SUMIF($O$9:$O$690,C649,$N$9:$N$690)</f>
        <v>0</v>
      </c>
      <c r="F649" s="25"/>
      <c r="G649"/>
    </row>
    <row r="650" spans="1:27" x14ac:dyDescent="0.2">
      <c r="A650">
        <v>645</v>
      </c>
      <c r="B650" s="6">
        <v>2</v>
      </c>
      <c r="C650" s="16">
        <v>6270</v>
      </c>
      <c r="D650" s="17" t="s">
        <v>581</v>
      </c>
      <c r="E650" s="24">
        <f>+E651</f>
        <v>0</v>
      </c>
      <c r="F650" s="25"/>
      <c r="G650"/>
      <c r="P650" s="104"/>
      <c r="Q650" s="104"/>
      <c r="R650" s="104"/>
      <c r="S650" s="104"/>
      <c r="T650" s="104"/>
      <c r="U650" s="104"/>
      <c r="V650"/>
      <c r="W650" s="104"/>
      <c r="X650" s="104"/>
      <c r="Y650" s="104"/>
      <c r="Z650" s="104"/>
      <c r="AA650" s="104"/>
    </row>
    <row r="651" spans="1:27" x14ac:dyDescent="0.2">
      <c r="A651">
        <v>646</v>
      </c>
      <c r="B651" s="6" t="s">
        <v>682</v>
      </c>
      <c r="C651" s="18">
        <v>6271</v>
      </c>
      <c r="D651" s="19" t="s">
        <v>582</v>
      </c>
      <c r="E651" s="27">
        <f>SUMIF($O$9:$O$690,C651,$N$9:$N$690)</f>
        <v>0</v>
      </c>
      <c r="F651" s="25"/>
      <c r="G651"/>
    </row>
    <row r="652" spans="1:27" x14ac:dyDescent="0.2">
      <c r="A652">
        <v>647</v>
      </c>
      <c r="B652" s="6">
        <v>2</v>
      </c>
      <c r="C652" s="16">
        <v>6290</v>
      </c>
      <c r="D652" s="17" t="s">
        <v>583</v>
      </c>
      <c r="E652" s="24">
        <f>+E653</f>
        <v>0</v>
      </c>
      <c r="F652" s="25"/>
      <c r="G652"/>
      <c r="P652" s="104"/>
      <c r="Q652" s="104"/>
      <c r="R652" s="104"/>
      <c r="S652" s="104"/>
      <c r="T652" s="104"/>
      <c r="U652" s="104"/>
      <c r="V652"/>
      <c r="W652" s="104"/>
      <c r="X652" s="104"/>
      <c r="Y652" s="104"/>
      <c r="Z652" s="104"/>
      <c r="AA652" s="104"/>
    </row>
    <row r="653" spans="1:27" x14ac:dyDescent="0.2">
      <c r="A653">
        <v>648</v>
      </c>
      <c r="B653" s="6" t="s">
        <v>682</v>
      </c>
      <c r="C653" s="18">
        <v>6291</v>
      </c>
      <c r="D653" s="19" t="s">
        <v>584</v>
      </c>
      <c r="E653" s="27">
        <f>SUMIF($O$9:$O$690,C653,$N$9:$N$690)</f>
        <v>0</v>
      </c>
      <c r="F653" s="25"/>
      <c r="G653"/>
    </row>
    <row r="654" spans="1:27" x14ac:dyDescent="0.2">
      <c r="A654">
        <v>649</v>
      </c>
      <c r="B654" s="6">
        <v>3</v>
      </c>
      <c r="C654" s="14">
        <v>6300</v>
      </c>
      <c r="D654" s="15" t="s">
        <v>674</v>
      </c>
      <c r="E654" s="26">
        <f>+E655+E657</f>
        <v>0</v>
      </c>
      <c r="F654" s="25"/>
      <c r="G654"/>
      <c r="P654" s="104"/>
      <c r="Q654" s="104"/>
      <c r="R654" s="104"/>
      <c r="S654" s="104"/>
      <c r="T654" s="104"/>
      <c r="U654" s="104"/>
      <c r="V654"/>
      <c r="W654" s="104"/>
      <c r="X654" s="104"/>
      <c r="Y654" s="104"/>
      <c r="Z654" s="104"/>
      <c r="AA654" s="104"/>
    </row>
    <row r="655" spans="1:27" ht="22.5" x14ac:dyDescent="0.2">
      <c r="A655">
        <v>650</v>
      </c>
      <c r="B655" s="6">
        <v>2</v>
      </c>
      <c r="C655" s="16">
        <v>6310</v>
      </c>
      <c r="D655" s="17" t="s">
        <v>586</v>
      </c>
      <c r="E655" s="24">
        <f>+E656</f>
        <v>0</v>
      </c>
      <c r="F655" s="25"/>
      <c r="G655"/>
      <c r="P655" s="104"/>
      <c r="Q655" s="104"/>
      <c r="R655" s="104"/>
      <c r="S655" s="104"/>
      <c r="T655" s="104"/>
      <c r="U655" s="104"/>
      <c r="V655"/>
      <c r="W655" s="104"/>
      <c r="X655" s="104"/>
      <c r="Y655" s="104"/>
      <c r="Z655" s="104"/>
      <c r="AA655" s="104"/>
    </row>
    <row r="656" spans="1:27" ht="21" x14ac:dyDescent="0.2">
      <c r="A656">
        <v>651</v>
      </c>
      <c r="B656" s="6" t="s">
        <v>682</v>
      </c>
      <c r="C656" s="18">
        <v>6311</v>
      </c>
      <c r="D656" s="19" t="s">
        <v>587</v>
      </c>
      <c r="E656" s="27">
        <f>SUMIF($O$9:$O$690,C656,$N$9:$N$690)</f>
        <v>0</v>
      </c>
      <c r="F656" s="25"/>
      <c r="G656"/>
    </row>
    <row r="657" spans="1:27" x14ac:dyDescent="0.2">
      <c r="A657">
        <v>652</v>
      </c>
      <c r="B657" s="6">
        <v>2</v>
      </c>
      <c r="C657" s="16">
        <v>6320</v>
      </c>
      <c r="D657" s="17" t="s">
        <v>588</v>
      </c>
      <c r="E657" s="24">
        <f>SUM(E658:E666)</f>
        <v>0</v>
      </c>
      <c r="F657" s="25"/>
      <c r="G657"/>
      <c r="P657" s="104"/>
      <c r="Q657" s="104"/>
      <c r="R657" s="104"/>
      <c r="S657" s="104"/>
      <c r="T657" s="104"/>
      <c r="U657" s="104"/>
      <c r="V657"/>
      <c r="W657" s="104"/>
      <c r="X657" s="104"/>
      <c r="Y657" s="104"/>
      <c r="Z657" s="104"/>
      <c r="AA657" s="104"/>
    </row>
    <row r="658" spans="1:27" x14ac:dyDescent="0.2">
      <c r="A658">
        <v>653</v>
      </c>
      <c r="B658" s="6" t="s">
        <v>682</v>
      </c>
      <c r="C658" s="18">
        <v>6321</v>
      </c>
      <c r="D658" s="19" t="s">
        <v>589</v>
      </c>
      <c r="E658" s="27">
        <f t="shared" ref="E658:E666" si="20">SUMIF($O$9:$O$690,C658,$N$9:$N$690)</f>
        <v>0</v>
      </c>
      <c r="F658" s="25"/>
      <c r="G658"/>
    </row>
    <row r="659" spans="1:27" x14ac:dyDescent="0.2">
      <c r="A659">
        <v>654</v>
      </c>
      <c r="B659" s="6">
        <v>1</v>
      </c>
      <c r="C659" s="18">
        <v>6322</v>
      </c>
      <c r="D659" s="19" t="s">
        <v>590</v>
      </c>
      <c r="E659" s="27">
        <f t="shared" si="20"/>
        <v>0</v>
      </c>
      <c r="F659" s="25"/>
      <c r="G659"/>
    </row>
    <row r="660" spans="1:27" x14ac:dyDescent="0.2">
      <c r="A660">
        <v>655</v>
      </c>
      <c r="B660" s="6">
        <v>1</v>
      </c>
      <c r="C660" s="18">
        <v>6323</v>
      </c>
      <c r="D660" s="19" t="s">
        <v>591</v>
      </c>
      <c r="E660" s="27">
        <f t="shared" si="20"/>
        <v>0</v>
      </c>
      <c r="F660" s="25"/>
      <c r="G660"/>
    </row>
    <row r="661" spans="1:27" x14ac:dyDescent="0.2">
      <c r="A661">
        <v>656</v>
      </c>
      <c r="B661" s="6">
        <v>1</v>
      </c>
      <c r="C661" s="18">
        <v>6324</v>
      </c>
      <c r="D661" s="19" t="s">
        <v>592</v>
      </c>
      <c r="E661" s="27">
        <f t="shared" si="20"/>
        <v>0</v>
      </c>
      <c r="F661" s="25"/>
      <c r="G661"/>
    </row>
    <row r="662" spans="1:27" x14ac:dyDescent="0.2">
      <c r="A662">
        <v>657</v>
      </c>
      <c r="B662" s="6">
        <v>1</v>
      </c>
      <c r="C662" s="18">
        <v>6325</v>
      </c>
      <c r="D662" s="19" t="s">
        <v>593</v>
      </c>
      <c r="E662" s="27">
        <f t="shared" si="20"/>
        <v>0</v>
      </c>
      <c r="F662" s="25"/>
      <c r="G662"/>
    </row>
    <row r="663" spans="1:27" x14ac:dyDescent="0.2">
      <c r="A663">
        <v>658</v>
      </c>
      <c r="B663" s="6">
        <v>1</v>
      </c>
      <c r="C663" s="18">
        <v>6326</v>
      </c>
      <c r="D663" s="19" t="s">
        <v>594</v>
      </c>
      <c r="E663" s="27">
        <f t="shared" si="20"/>
        <v>0</v>
      </c>
      <c r="F663" s="25"/>
      <c r="G663"/>
    </row>
    <row r="664" spans="1:27" x14ac:dyDescent="0.2">
      <c r="A664">
        <v>659</v>
      </c>
      <c r="B664" s="6">
        <v>1</v>
      </c>
      <c r="C664" s="18">
        <v>6327</v>
      </c>
      <c r="D664" s="19" t="s">
        <v>595</v>
      </c>
      <c r="E664" s="27">
        <f t="shared" si="20"/>
        <v>0</v>
      </c>
      <c r="F664" s="25"/>
      <c r="G664"/>
    </row>
    <row r="665" spans="1:27" x14ac:dyDescent="0.2">
      <c r="A665">
        <v>660</v>
      </c>
      <c r="B665" s="6">
        <v>1</v>
      </c>
      <c r="C665" s="18">
        <v>6328</v>
      </c>
      <c r="D665" s="19" t="s">
        <v>596</v>
      </c>
      <c r="E665" s="27">
        <f t="shared" si="20"/>
        <v>0</v>
      </c>
      <c r="F665" s="25"/>
      <c r="G665"/>
    </row>
    <row r="666" spans="1:27" x14ac:dyDescent="0.2">
      <c r="A666">
        <v>661</v>
      </c>
      <c r="B666" s="6">
        <v>1</v>
      </c>
      <c r="C666" s="18">
        <v>6329</v>
      </c>
      <c r="D666" s="19" t="s">
        <v>597</v>
      </c>
      <c r="E666" s="27">
        <f t="shared" si="20"/>
        <v>0</v>
      </c>
      <c r="F666" s="25"/>
      <c r="G666"/>
    </row>
    <row r="667" spans="1:27" x14ac:dyDescent="0.2">
      <c r="A667">
        <v>662</v>
      </c>
      <c r="B667" s="6">
        <v>4</v>
      </c>
      <c r="C667" s="14">
        <v>9000</v>
      </c>
      <c r="D667" s="2" t="s">
        <v>598</v>
      </c>
      <c r="E667" s="27"/>
      <c r="F667" s="25">
        <f>+E668+E671+E674+E677+E683+E680+E688</f>
        <v>1000000</v>
      </c>
      <c r="G667"/>
      <c r="P667" s="104"/>
      <c r="Q667" s="104"/>
      <c r="R667" s="104"/>
      <c r="S667" s="104"/>
      <c r="T667" s="104"/>
      <c r="U667" s="104"/>
      <c r="V667"/>
      <c r="W667" s="104"/>
      <c r="X667" s="104"/>
      <c r="Y667" s="104"/>
      <c r="Z667" s="104"/>
      <c r="AA667" s="104"/>
    </row>
    <row r="668" spans="1:27" x14ac:dyDescent="0.2">
      <c r="A668">
        <v>663</v>
      </c>
      <c r="B668" s="6">
        <v>3</v>
      </c>
      <c r="C668" s="14">
        <v>9100</v>
      </c>
      <c r="D668" s="15" t="s">
        <v>599</v>
      </c>
      <c r="E668" s="26">
        <f>+E669</f>
        <v>0</v>
      </c>
      <c r="F668" s="25"/>
      <c r="G668"/>
      <c r="P668" s="104"/>
      <c r="Q668" s="104"/>
      <c r="R668" s="104"/>
      <c r="S668" s="104"/>
      <c r="T668" s="104"/>
      <c r="U668" s="104"/>
      <c r="V668"/>
      <c r="W668" s="104"/>
      <c r="X668" s="104"/>
      <c r="Y668" s="104"/>
      <c r="Z668" s="104"/>
      <c r="AA668" s="104"/>
    </row>
    <row r="669" spans="1:27" x14ac:dyDescent="0.2">
      <c r="A669">
        <v>664</v>
      </c>
      <c r="B669" s="6">
        <v>2</v>
      </c>
      <c r="C669" s="16">
        <v>9110</v>
      </c>
      <c r="D669" s="17" t="s">
        <v>600</v>
      </c>
      <c r="E669" s="24">
        <f>+E670</f>
        <v>0</v>
      </c>
      <c r="F669" s="25"/>
      <c r="G669"/>
      <c r="P669" s="104"/>
      <c r="Q669" s="104"/>
      <c r="R669" s="104"/>
      <c r="S669" s="104"/>
      <c r="T669" s="104"/>
      <c r="U669" s="104"/>
      <c r="V669"/>
      <c r="W669" s="104"/>
      <c r="X669" s="104"/>
      <c r="Y669" s="104"/>
      <c r="Z669" s="104"/>
      <c r="AA669" s="104"/>
    </row>
    <row r="670" spans="1:27" x14ac:dyDescent="0.2">
      <c r="A670">
        <v>665</v>
      </c>
      <c r="B670" s="6" t="s">
        <v>682</v>
      </c>
      <c r="C670" s="18">
        <v>9111</v>
      </c>
      <c r="D670" s="19" t="s">
        <v>601</v>
      </c>
      <c r="E670" s="27">
        <f>SUMIF($O$9:$O$690,C670,$N$9:$N$690)</f>
        <v>0</v>
      </c>
      <c r="F670" s="25"/>
      <c r="G670"/>
    </row>
    <row r="671" spans="1:27" x14ac:dyDescent="0.2">
      <c r="A671">
        <v>666</v>
      </c>
      <c r="B671" s="6">
        <v>3</v>
      </c>
      <c r="C671" s="14">
        <v>9200</v>
      </c>
      <c r="D671" s="15" t="s">
        <v>602</v>
      </c>
      <c r="E671" s="26">
        <f>+E672</f>
        <v>0</v>
      </c>
      <c r="F671" s="25"/>
      <c r="G671"/>
      <c r="P671" s="104"/>
      <c r="Q671" s="104"/>
      <c r="R671" s="104"/>
      <c r="S671" s="104"/>
      <c r="T671" s="104"/>
      <c r="U671" s="104"/>
      <c r="V671"/>
      <c r="W671" s="104"/>
      <c r="X671" s="104"/>
      <c r="Y671" s="104"/>
      <c r="Z671" s="104"/>
      <c r="AA671" s="104"/>
    </row>
    <row r="672" spans="1:27" x14ac:dyDescent="0.2">
      <c r="A672">
        <v>667</v>
      </c>
      <c r="B672" s="6">
        <v>2</v>
      </c>
      <c r="C672" s="16">
        <v>9210</v>
      </c>
      <c r="D672" s="17" t="s">
        <v>603</v>
      </c>
      <c r="E672" s="24">
        <f>+E673</f>
        <v>0</v>
      </c>
      <c r="F672" s="25"/>
      <c r="G672"/>
      <c r="P672" s="104"/>
      <c r="Q672" s="104"/>
      <c r="R672" s="104"/>
      <c r="S672" s="104"/>
      <c r="T672" s="104"/>
      <c r="U672" s="104"/>
      <c r="V672"/>
      <c r="W672" s="104"/>
      <c r="X672" s="104"/>
      <c r="Y672" s="104"/>
      <c r="Z672" s="104"/>
      <c r="AA672" s="104"/>
    </row>
    <row r="673" spans="1:27" x14ac:dyDescent="0.2">
      <c r="A673">
        <v>668</v>
      </c>
      <c r="B673" s="6" t="s">
        <v>682</v>
      </c>
      <c r="C673" s="18">
        <v>9211</v>
      </c>
      <c r="D673" s="19" t="s">
        <v>604</v>
      </c>
      <c r="E673" s="27">
        <f>SUMIF($O$9:$O$690,C673,$N$9:$N$690)</f>
        <v>0</v>
      </c>
      <c r="F673" s="25"/>
      <c r="G673"/>
    </row>
    <row r="674" spans="1:27" x14ac:dyDescent="0.2">
      <c r="A674">
        <v>669</v>
      </c>
      <c r="B674" s="6">
        <v>3</v>
      </c>
      <c r="C674" s="14">
        <v>9300</v>
      </c>
      <c r="D674" s="15" t="s">
        <v>605</v>
      </c>
      <c r="E674" s="26">
        <f>+E675</f>
        <v>0</v>
      </c>
      <c r="F674" s="25"/>
      <c r="G674"/>
      <c r="P674" s="104"/>
      <c r="Q674" s="104"/>
      <c r="R674" s="104"/>
      <c r="S674" s="104"/>
      <c r="T674" s="104"/>
      <c r="U674" s="104"/>
      <c r="V674"/>
      <c r="W674" s="104"/>
      <c r="X674" s="104"/>
      <c r="Y674" s="104"/>
      <c r="Z674" s="104"/>
      <c r="AA674" s="104"/>
    </row>
    <row r="675" spans="1:27" x14ac:dyDescent="0.2">
      <c r="A675">
        <v>670</v>
      </c>
      <c r="B675" s="6">
        <v>2</v>
      </c>
      <c r="C675" s="16">
        <v>9310</v>
      </c>
      <c r="D675" s="17" t="s">
        <v>606</v>
      </c>
      <c r="E675" s="24">
        <f>+E676</f>
        <v>0</v>
      </c>
      <c r="F675" s="25"/>
      <c r="G675"/>
      <c r="P675" s="104"/>
      <c r="Q675" s="104"/>
      <c r="R675" s="104"/>
      <c r="S675" s="104"/>
      <c r="T675" s="104"/>
      <c r="U675" s="104"/>
      <c r="V675"/>
      <c r="W675" s="104"/>
      <c r="X675" s="104"/>
      <c r="Y675" s="104"/>
      <c r="Z675" s="104"/>
      <c r="AA675" s="104"/>
    </row>
    <row r="676" spans="1:27" x14ac:dyDescent="0.2">
      <c r="A676">
        <v>671</v>
      </c>
      <c r="B676" s="6" t="s">
        <v>682</v>
      </c>
      <c r="C676" s="18">
        <v>9311</v>
      </c>
      <c r="D676" s="19" t="s">
        <v>607</v>
      </c>
      <c r="E676" s="27">
        <f>SUMIF($O$9:$O$690,C676,$N$9:$N$690)</f>
        <v>0</v>
      </c>
      <c r="F676" s="25"/>
      <c r="G676"/>
    </row>
    <row r="677" spans="1:27" x14ac:dyDescent="0.2">
      <c r="A677">
        <v>672</v>
      </c>
      <c r="B677" s="6">
        <v>3</v>
      </c>
      <c r="C677" s="14">
        <v>9400</v>
      </c>
      <c r="D677" s="15" t="s">
        <v>608</v>
      </c>
      <c r="E677" s="26">
        <f>+E678</f>
        <v>0</v>
      </c>
      <c r="F677" s="25"/>
      <c r="G677"/>
      <c r="P677" s="104"/>
      <c r="Q677" s="104"/>
      <c r="R677" s="104"/>
      <c r="S677" s="104"/>
      <c r="T677" s="104"/>
      <c r="U677" s="104"/>
      <c r="V677"/>
      <c r="W677" s="104"/>
      <c r="X677" s="104"/>
      <c r="Y677" s="104"/>
      <c r="Z677" s="104"/>
      <c r="AA677" s="104"/>
    </row>
    <row r="678" spans="1:27" x14ac:dyDescent="0.2">
      <c r="A678">
        <v>673</v>
      </c>
      <c r="B678" s="6">
        <v>2</v>
      </c>
      <c r="C678" s="16">
        <v>9410</v>
      </c>
      <c r="D678" s="17" t="s">
        <v>609</v>
      </c>
      <c r="E678" s="24">
        <f>+E679</f>
        <v>0</v>
      </c>
      <c r="F678" s="25"/>
      <c r="G678"/>
      <c r="P678" s="104"/>
      <c r="Q678" s="104"/>
      <c r="R678" s="104"/>
      <c r="S678" s="104"/>
      <c r="T678" s="104"/>
      <c r="U678" s="104"/>
      <c r="V678"/>
      <c r="W678" s="104"/>
      <c r="X678" s="104"/>
      <c r="Y678" s="104"/>
      <c r="Z678" s="104"/>
      <c r="AA678" s="104"/>
    </row>
    <row r="679" spans="1:27" x14ac:dyDescent="0.2">
      <c r="A679">
        <v>674</v>
      </c>
      <c r="B679" s="6" t="s">
        <v>682</v>
      </c>
      <c r="C679" s="18">
        <v>9411</v>
      </c>
      <c r="D679" s="19" t="s">
        <v>610</v>
      </c>
      <c r="E679" s="27">
        <f>SUMIF($O$9:$O$690,C679,$N$9:$N$690)</f>
        <v>0</v>
      </c>
      <c r="F679" s="25"/>
      <c r="G679"/>
    </row>
    <row r="680" spans="1:27" x14ac:dyDescent="0.2">
      <c r="A680">
        <v>675</v>
      </c>
      <c r="B680" s="6">
        <v>3</v>
      </c>
      <c r="C680" s="14">
        <v>9500</v>
      </c>
      <c r="D680" s="15" t="s">
        <v>675</v>
      </c>
      <c r="E680" s="26">
        <f>+E681</f>
        <v>0</v>
      </c>
      <c r="F680" s="25"/>
      <c r="G680"/>
      <c r="P680" s="104"/>
      <c r="Q680" s="104"/>
      <c r="R680" s="104"/>
      <c r="S680" s="104"/>
      <c r="T680" s="104"/>
      <c r="U680" s="104"/>
      <c r="V680"/>
      <c r="W680" s="104"/>
      <c r="X680" s="104"/>
      <c r="Y680" s="104"/>
      <c r="Z680" s="104"/>
      <c r="AA680" s="104"/>
    </row>
    <row r="681" spans="1:27" x14ac:dyDescent="0.2">
      <c r="A681">
        <v>676</v>
      </c>
      <c r="B681" s="6">
        <v>2</v>
      </c>
      <c r="C681" s="16">
        <v>9510</v>
      </c>
      <c r="D681" s="17" t="s">
        <v>675</v>
      </c>
      <c r="E681" s="24">
        <f>+E682</f>
        <v>0</v>
      </c>
      <c r="F681" s="25"/>
      <c r="G681"/>
      <c r="P681" s="104"/>
      <c r="Q681" s="104"/>
      <c r="R681" s="104"/>
      <c r="S681" s="104"/>
      <c r="T681" s="104"/>
      <c r="U681" s="104"/>
      <c r="V681"/>
      <c r="W681" s="104"/>
      <c r="X681" s="104"/>
      <c r="Y681" s="104"/>
      <c r="Z681" s="104"/>
      <c r="AA681" s="104"/>
    </row>
    <row r="682" spans="1:27" x14ac:dyDescent="0.2">
      <c r="A682">
        <v>677</v>
      </c>
      <c r="B682" s="6" t="s">
        <v>682</v>
      </c>
      <c r="C682" s="18">
        <v>9511</v>
      </c>
      <c r="D682" s="19" t="s">
        <v>676</v>
      </c>
      <c r="E682" s="27">
        <f>SUMIF($O$9:$O$690,C682,$N$9:$N$690)</f>
        <v>0</v>
      </c>
      <c r="F682" s="25"/>
      <c r="G682"/>
    </row>
    <row r="683" spans="1:27" x14ac:dyDescent="0.2">
      <c r="A683">
        <v>678</v>
      </c>
      <c r="B683" s="6">
        <v>3</v>
      </c>
      <c r="C683" s="14">
        <v>9600</v>
      </c>
      <c r="D683" s="15" t="s">
        <v>677</v>
      </c>
      <c r="E683" s="26">
        <f>+E684+E686</f>
        <v>0</v>
      </c>
      <c r="F683" s="25"/>
      <c r="G683"/>
      <c r="P683" s="104"/>
      <c r="Q683" s="104"/>
      <c r="R683" s="104"/>
      <c r="S683" s="104"/>
      <c r="T683" s="104"/>
      <c r="U683" s="104"/>
      <c r="V683"/>
      <c r="W683" s="104"/>
      <c r="X683" s="104"/>
      <c r="Y683" s="104"/>
      <c r="Z683" s="104"/>
      <c r="AA683" s="104"/>
    </row>
    <row r="684" spans="1:27" x14ac:dyDescent="0.2">
      <c r="A684">
        <v>679</v>
      </c>
      <c r="B684" s="6">
        <v>2</v>
      </c>
      <c r="C684" s="16">
        <v>9610</v>
      </c>
      <c r="D684" s="17" t="s">
        <v>678</v>
      </c>
      <c r="E684" s="24">
        <f>+E685</f>
        <v>0</v>
      </c>
      <c r="F684" s="25"/>
      <c r="G684"/>
      <c r="P684" s="104"/>
      <c r="Q684" s="104"/>
      <c r="R684" s="104"/>
      <c r="S684" s="104"/>
      <c r="T684" s="104"/>
      <c r="U684" s="104"/>
      <c r="V684"/>
      <c r="W684" s="104"/>
      <c r="X684" s="104"/>
      <c r="Y684" s="104"/>
      <c r="Z684" s="104"/>
      <c r="AA684" s="104"/>
    </row>
    <row r="685" spans="1:27" x14ac:dyDescent="0.2">
      <c r="A685">
        <v>680</v>
      </c>
      <c r="B685" s="6" t="s">
        <v>682</v>
      </c>
      <c r="C685" s="18">
        <v>9611</v>
      </c>
      <c r="D685" s="19" t="s">
        <v>679</v>
      </c>
      <c r="E685" s="27">
        <f>SUMIF($O$9:$O$690,C685,$N$9:$N$690)</f>
        <v>0</v>
      </c>
      <c r="F685" s="25"/>
      <c r="G685"/>
    </row>
    <row r="686" spans="1:27" x14ac:dyDescent="0.2">
      <c r="A686">
        <v>681</v>
      </c>
      <c r="B686" s="6">
        <v>2</v>
      </c>
      <c r="C686" s="16">
        <v>9620</v>
      </c>
      <c r="D686" s="17" t="s">
        <v>680</v>
      </c>
      <c r="E686" s="24">
        <f>+E687</f>
        <v>0</v>
      </c>
      <c r="F686" s="25"/>
      <c r="G686"/>
      <c r="P686" s="104"/>
      <c r="Q686" s="104"/>
      <c r="R686" s="104"/>
      <c r="S686" s="104"/>
      <c r="T686" s="104"/>
      <c r="U686" s="104"/>
      <c r="V686"/>
      <c r="W686" s="104"/>
      <c r="X686" s="104"/>
      <c r="Y686" s="104"/>
      <c r="Z686" s="104"/>
      <c r="AA686" s="104"/>
    </row>
    <row r="687" spans="1:27" x14ac:dyDescent="0.2">
      <c r="A687">
        <v>682</v>
      </c>
      <c r="B687" s="6" t="s">
        <v>682</v>
      </c>
      <c r="C687" s="18">
        <v>9621</v>
      </c>
      <c r="D687" s="19" t="s">
        <v>681</v>
      </c>
      <c r="E687" s="27">
        <f>SUMIF($O$9:$O$690,C687,$N$9:$N$690)</f>
        <v>0</v>
      </c>
      <c r="F687" s="25"/>
      <c r="G687"/>
    </row>
    <row r="688" spans="1:27" x14ac:dyDescent="0.2">
      <c r="A688">
        <v>683</v>
      </c>
      <c r="B688" s="6">
        <v>3</v>
      </c>
      <c r="C688" s="14">
        <v>9900</v>
      </c>
      <c r="D688" s="15" t="s">
        <v>611</v>
      </c>
      <c r="E688" s="26">
        <f>+E689</f>
        <v>1000000</v>
      </c>
      <c r="F688" s="25"/>
      <c r="G688"/>
      <c r="P688" s="104"/>
      <c r="Q688" s="104"/>
      <c r="R688" s="104"/>
      <c r="S688" s="104"/>
      <c r="T688" s="104"/>
      <c r="U688" s="104"/>
      <c r="V688"/>
      <c r="W688" s="104"/>
      <c r="X688" s="104"/>
      <c r="Y688" s="104"/>
      <c r="Z688" s="104"/>
      <c r="AA688" s="104"/>
    </row>
    <row r="689" spans="1:27" x14ac:dyDescent="0.2">
      <c r="A689">
        <v>684</v>
      </c>
      <c r="B689" s="6">
        <v>2</v>
      </c>
      <c r="C689" s="16">
        <v>9910</v>
      </c>
      <c r="D689" s="17" t="s">
        <v>612</v>
      </c>
      <c r="E689" s="24">
        <f>+E690</f>
        <v>1000000</v>
      </c>
      <c r="F689" s="28"/>
      <c r="G689"/>
      <c r="P689" s="104"/>
      <c r="Q689" s="104"/>
      <c r="R689" s="104"/>
      <c r="S689" s="104"/>
      <c r="T689" s="104"/>
      <c r="U689" s="104"/>
      <c r="V689"/>
      <c r="W689" s="104"/>
      <c r="X689" s="104"/>
      <c r="Y689" s="104"/>
      <c r="Z689" s="104"/>
      <c r="AA689" s="104"/>
    </row>
    <row r="690" spans="1:27" x14ac:dyDescent="0.2">
      <c r="A690">
        <v>685</v>
      </c>
      <c r="B690" s="6" t="s">
        <v>682</v>
      </c>
      <c r="C690" s="18">
        <v>9911</v>
      </c>
      <c r="D690" s="19" t="s">
        <v>613</v>
      </c>
      <c r="E690" s="27">
        <f>SUMIF($O$9:$O$690,C690,$N$9:$N$690)</f>
        <v>1000000</v>
      </c>
      <c r="F690" s="28"/>
      <c r="G690"/>
    </row>
    <row r="691" spans="1:27" x14ac:dyDescent="0.2">
      <c r="A691">
        <v>686</v>
      </c>
      <c r="B691" s="6">
        <v>5</v>
      </c>
      <c r="C691" s="20"/>
      <c r="D691" s="21" t="s">
        <v>614</v>
      </c>
      <c r="E691" s="29"/>
      <c r="F691" s="30">
        <f>SUM(F6:F690)</f>
        <v>179647219.74000001</v>
      </c>
      <c r="G691"/>
      <c r="P691" s="104"/>
      <c r="Q691" s="104"/>
      <c r="R691" s="104"/>
      <c r="S691" s="104"/>
      <c r="T691" s="104"/>
      <c r="U691" s="104"/>
      <c r="V691"/>
      <c r="W691" s="104"/>
      <c r="X691" s="104"/>
      <c r="Y691" s="104"/>
      <c r="Z691" s="104"/>
      <c r="AA691" s="104"/>
    </row>
    <row r="692" spans="1:27" x14ac:dyDescent="0.2">
      <c r="E692" s="104"/>
      <c r="G692"/>
    </row>
    <row r="693" spans="1:27" x14ac:dyDescent="0.2">
      <c r="G693"/>
    </row>
    <row r="694" spans="1:27" x14ac:dyDescent="0.2">
      <c r="G694"/>
    </row>
    <row r="695" spans="1:27" x14ac:dyDescent="0.2">
      <c r="G695"/>
    </row>
    <row r="696" spans="1:27" x14ac:dyDescent="0.2">
      <c r="G696"/>
    </row>
    <row r="697" spans="1:27" x14ac:dyDescent="0.2">
      <c r="G697"/>
    </row>
    <row r="698" spans="1:27" x14ac:dyDescent="0.2">
      <c r="G698"/>
    </row>
    <row r="699" spans="1:27" x14ac:dyDescent="0.2">
      <c r="G699"/>
    </row>
    <row r="700" spans="1:27" x14ac:dyDescent="0.2">
      <c r="G700"/>
    </row>
    <row r="701" spans="1:27" x14ac:dyDescent="0.2">
      <c r="G701"/>
    </row>
    <row r="702" spans="1:27" x14ac:dyDescent="0.2">
      <c r="G702"/>
    </row>
    <row r="703" spans="1:27" x14ac:dyDescent="0.2">
      <c r="G703"/>
    </row>
    <row r="704" spans="1:27" x14ac:dyDescent="0.2">
      <c r="G704"/>
    </row>
    <row r="705" spans="7:7" x14ac:dyDescent="0.2">
      <c r="G705"/>
    </row>
    <row r="706" spans="7:7" x14ac:dyDescent="0.2">
      <c r="G706"/>
    </row>
    <row r="707" spans="7:7" x14ac:dyDescent="0.2">
      <c r="G707"/>
    </row>
    <row r="708" spans="7:7" x14ac:dyDescent="0.2">
      <c r="G708"/>
    </row>
    <row r="709" spans="7:7" x14ac:dyDescent="0.2">
      <c r="G709"/>
    </row>
    <row r="710" spans="7:7" x14ac:dyDescent="0.2">
      <c r="G710"/>
    </row>
    <row r="711" spans="7:7" x14ac:dyDescent="0.2">
      <c r="G711"/>
    </row>
    <row r="712" spans="7:7" x14ac:dyDescent="0.2">
      <c r="G712"/>
    </row>
    <row r="713" spans="7:7" x14ac:dyDescent="0.2">
      <c r="G713"/>
    </row>
    <row r="714" spans="7:7" x14ac:dyDescent="0.2">
      <c r="G714"/>
    </row>
    <row r="715" spans="7:7" x14ac:dyDescent="0.2">
      <c r="G715"/>
    </row>
    <row r="716" spans="7:7" x14ac:dyDescent="0.2">
      <c r="G716"/>
    </row>
    <row r="717" spans="7:7" x14ac:dyDescent="0.2">
      <c r="G717"/>
    </row>
    <row r="718" spans="7:7" x14ac:dyDescent="0.2">
      <c r="G718"/>
    </row>
    <row r="719" spans="7:7" x14ac:dyDescent="0.2">
      <c r="G719"/>
    </row>
    <row r="720" spans="7:7" x14ac:dyDescent="0.2">
      <c r="G720"/>
    </row>
    <row r="721" spans="7:7" x14ac:dyDescent="0.2">
      <c r="G721"/>
    </row>
    <row r="722" spans="7:7" x14ac:dyDescent="0.2">
      <c r="G722"/>
    </row>
    <row r="723" spans="7:7" x14ac:dyDescent="0.2">
      <c r="G723"/>
    </row>
    <row r="724" spans="7:7" x14ac:dyDescent="0.2">
      <c r="G724"/>
    </row>
    <row r="725" spans="7:7" x14ac:dyDescent="0.2">
      <c r="G725"/>
    </row>
    <row r="726" spans="7:7" x14ac:dyDescent="0.2">
      <c r="G726"/>
    </row>
    <row r="727" spans="7:7" x14ac:dyDescent="0.2">
      <c r="G727"/>
    </row>
    <row r="728" spans="7:7" x14ac:dyDescent="0.2">
      <c r="G728"/>
    </row>
    <row r="729" spans="7:7" x14ac:dyDescent="0.2">
      <c r="G729"/>
    </row>
    <row r="730" spans="7:7" x14ac:dyDescent="0.2">
      <c r="G730"/>
    </row>
    <row r="731" spans="7:7" x14ac:dyDescent="0.2">
      <c r="G731"/>
    </row>
    <row r="732" spans="7:7" x14ac:dyDescent="0.2">
      <c r="G732"/>
    </row>
    <row r="733" spans="7:7" x14ac:dyDescent="0.2">
      <c r="G733"/>
    </row>
    <row r="734" spans="7:7" x14ac:dyDescent="0.2">
      <c r="G734"/>
    </row>
    <row r="735" spans="7:7" x14ac:dyDescent="0.2">
      <c r="G735"/>
    </row>
    <row r="736" spans="7:7" x14ac:dyDescent="0.2">
      <c r="G736"/>
    </row>
    <row r="737" spans="7:7" x14ac:dyDescent="0.2">
      <c r="G737"/>
    </row>
    <row r="738" spans="7:7" x14ac:dyDescent="0.2">
      <c r="G738"/>
    </row>
    <row r="739" spans="7:7" x14ac:dyDescent="0.2">
      <c r="G739"/>
    </row>
    <row r="740" spans="7:7" x14ac:dyDescent="0.2">
      <c r="G740"/>
    </row>
    <row r="741" spans="7:7" x14ac:dyDescent="0.2">
      <c r="G741"/>
    </row>
    <row r="742" spans="7:7" x14ac:dyDescent="0.2">
      <c r="G742"/>
    </row>
    <row r="743" spans="7:7" x14ac:dyDescent="0.2">
      <c r="G743"/>
    </row>
    <row r="744" spans="7:7" x14ac:dyDescent="0.2">
      <c r="G744"/>
    </row>
    <row r="745" spans="7:7" x14ac:dyDescent="0.2">
      <c r="G745"/>
    </row>
    <row r="746" spans="7:7" x14ac:dyDescent="0.2">
      <c r="G746"/>
    </row>
    <row r="747" spans="7:7" x14ac:dyDescent="0.2">
      <c r="G747"/>
    </row>
    <row r="748" spans="7:7" x14ac:dyDescent="0.2">
      <c r="G748"/>
    </row>
    <row r="749" spans="7:7" x14ac:dyDescent="0.2">
      <c r="G749"/>
    </row>
    <row r="750" spans="7:7" x14ac:dyDescent="0.2">
      <c r="G750"/>
    </row>
    <row r="751" spans="7:7" x14ac:dyDescent="0.2">
      <c r="G751"/>
    </row>
    <row r="752" spans="7:7" x14ac:dyDescent="0.2">
      <c r="G752"/>
    </row>
    <row r="753" spans="7:7" x14ac:dyDescent="0.2">
      <c r="G753"/>
    </row>
    <row r="754" spans="7:7" x14ac:dyDescent="0.2">
      <c r="G754"/>
    </row>
    <row r="755" spans="7:7" x14ac:dyDescent="0.2">
      <c r="G755"/>
    </row>
    <row r="756" spans="7:7" x14ac:dyDescent="0.2">
      <c r="G756"/>
    </row>
    <row r="757" spans="7:7" x14ac:dyDescent="0.2">
      <c r="G757"/>
    </row>
    <row r="758" spans="7:7" x14ac:dyDescent="0.2">
      <c r="G758"/>
    </row>
    <row r="759" spans="7:7" x14ac:dyDescent="0.2">
      <c r="G759"/>
    </row>
    <row r="760" spans="7:7" x14ac:dyDescent="0.2">
      <c r="G760"/>
    </row>
    <row r="761" spans="7:7" x14ac:dyDescent="0.2">
      <c r="G761"/>
    </row>
    <row r="762" spans="7:7" x14ac:dyDescent="0.2">
      <c r="G762"/>
    </row>
    <row r="763" spans="7:7" x14ac:dyDescent="0.2">
      <c r="G763"/>
    </row>
    <row r="764" spans="7:7" x14ac:dyDescent="0.2">
      <c r="G764"/>
    </row>
    <row r="765" spans="7:7" x14ac:dyDescent="0.2">
      <c r="G765"/>
    </row>
    <row r="766" spans="7:7" x14ac:dyDescent="0.2">
      <c r="G766"/>
    </row>
    <row r="767" spans="7:7" x14ac:dyDescent="0.2">
      <c r="G767"/>
    </row>
    <row r="768" spans="7:7" x14ac:dyDescent="0.2">
      <c r="G768"/>
    </row>
    <row r="769" spans="7:7" x14ac:dyDescent="0.2">
      <c r="G769"/>
    </row>
    <row r="770" spans="7:7" x14ac:dyDescent="0.2">
      <c r="G770"/>
    </row>
    <row r="771" spans="7:7" x14ac:dyDescent="0.2">
      <c r="G771"/>
    </row>
    <row r="772" spans="7:7" x14ac:dyDescent="0.2">
      <c r="G772"/>
    </row>
    <row r="773" spans="7:7" x14ac:dyDescent="0.2">
      <c r="G773"/>
    </row>
    <row r="774" spans="7:7" x14ac:dyDescent="0.2">
      <c r="G774"/>
    </row>
    <row r="775" spans="7:7" x14ac:dyDescent="0.2">
      <c r="G775"/>
    </row>
    <row r="776" spans="7:7" x14ac:dyDescent="0.2">
      <c r="G776"/>
    </row>
    <row r="777" spans="7:7" x14ac:dyDescent="0.2">
      <c r="G777"/>
    </row>
    <row r="778" spans="7:7" x14ac:dyDescent="0.2">
      <c r="G778"/>
    </row>
    <row r="779" spans="7:7" x14ac:dyDescent="0.2">
      <c r="G779"/>
    </row>
    <row r="780" spans="7:7" x14ac:dyDescent="0.2">
      <c r="G780"/>
    </row>
    <row r="781" spans="7:7" x14ac:dyDescent="0.2">
      <c r="G781"/>
    </row>
    <row r="782" spans="7:7" x14ac:dyDescent="0.2">
      <c r="G782"/>
    </row>
    <row r="783" spans="7:7" x14ac:dyDescent="0.2">
      <c r="G783"/>
    </row>
    <row r="784" spans="7:7" x14ac:dyDescent="0.2">
      <c r="G784"/>
    </row>
    <row r="785" spans="7:7" x14ac:dyDescent="0.2">
      <c r="G785"/>
    </row>
    <row r="786" spans="7:7" x14ac:dyDescent="0.2">
      <c r="G786"/>
    </row>
    <row r="787" spans="7:7" x14ac:dyDescent="0.2">
      <c r="G787"/>
    </row>
    <row r="788" spans="7:7" x14ac:dyDescent="0.2">
      <c r="G788"/>
    </row>
    <row r="789" spans="7:7" x14ac:dyDescent="0.2">
      <c r="G789"/>
    </row>
    <row r="790" spans="7:7" x14ac:dyDescent="0.2">
      <c r="G790"/>
    </row>
    <row r="791" spans="7:7" x14ac:dyDescent="0.2">
      <c r="G791"/>
    </row>
    <row r="792" spans="7:7" x14ac:dyDescent="0.2">
      <c r="G792"/>
    </row>
    <row r="793" spans="7:7" x14ac:dyDescent="0.2">
      <c r="G793"/>
    </row>
    <row r="794" spans="7:7" x14ac:dyDescent="0.2">
      <c r="G794"/>
    </row>
    <row r="795" spans="7:7" x14ac:dyDescent="0.2">
      <c r="G795"/>
    </row>
    <row r="796" spans="7:7" x14ac:dyDescent="0.2">
      <c r="G796"/>
    </row>
    <row r="797" spans="7:7" x14ac:dyDescent="0.2">
      <c r="G797"/>
    </row>
    <row r="798" spans="7:7" x14ac:dyDescent="0.2">
      <c r="G798"/>
    </row>
    <row r="799" spans="7:7" x14ac:dyDescent="0.2">
      <c r="G799"/>
    </row>
    <row r="800" spans="7:7" x14ac:dyDescent="0.2">
      <c r="G800"/>
    </row>
    <row r="801" spans="7:7" x14ac:dyDescent="0.2">
      <c r="G801"/>
    </row>
    <row r="802" spans="7:7" x14ac:dyDescent="0.2">
      <c r="G802"/>
    </row>
    <row r="803" spans="7:7" x14ac:dyDescent="0.2">
      <c r="G803"/>
    </row>
    <row r="804" spans="7:7" x14ac:dyDescent="0.2">
      <c r="G804"/>
    </row>
    <row r="805" spans="7:7" x14ac:dyDescent="0.2">
      <c r="G805"/>
    </row>
    <row r="806" spans="7:7" x14ac:dyDescent="0.2">
      <c r="G806"/>
    </row>
    <row r="807" spans="7:7" x14ac:dyDescent="0.2">
      <c r="G807"/>
    </row>
    <row r="808" spans="7:7" x14ac:dyDescent="0.2">
      <c r="G808"/>
    </row>
    <row r="809" spans="7:7" x14ac:dyDescent="0.2">
      <c r="G809"/>
    </row>
    <row r="810" spans="7:7" x14ac:dyDescent="0.2">
      <c r="G810"/>
    </row>
    <row r="811" spans="7:7" x14ac:dyDescent="0.2">
      <c r="G811"/>
    </row>
    <row r="812" spans="7:7" x14ac:dyDescent="0.2">
      <c r="G812"/>
    </row>
    <row r="813" spans="7:7" x14ac:dyDescent="0.2">
      <c r="G813"/>
    </row>
    <row r="814" spans="7:7" x14ac:dyDescent="0.2">
      <c r="G814"/>
    </row>
    <row r="815" spans="7:7" x14ac:dyDescent="0.2">
      <c r="G815"/>
    </row>
    <row r="816" spans="7:7" x14ac:dyDescent="0.2">
      <c r="G816"/>
    </row>
    <row r="817" spans="7:7" x14ac:dyDescent="0.2">
      <c r="G817"/>
    </row>
    <row r="818" spans="7:7" x14ac:dyDescent="0.2">
      <c r="G818"/>
    </row>
    <row r="819" spans="7:7" x14ac:dyDescent="0.2">
      <c r="G819"/>
    </row>
    <row r="820" spans="7:7" x14ac:dyDescent="0.2">
      <c r="G820"/>
    </row>
    <row r="821" spans="7:7" x14ac:dyDescent="0.2">
      <c r="G821"/>
    </row>
    <row r="822" spans="7:7" x14ac:dyDescent="0.2">
      <c r="G822"/>
    </row>
    <row r="823" spans="7:7" x14ac:dyDescent="0.2">
      <c r="G823"/>
    </row>
    <row r="824" spans="7:7" x14ac:dyDescent="0.2">
      <c r="G824"/>
    </row>
    <row r="825" spans="7:7" x14ac:dyDescent="0.2">
      <c r="G825"/>
    </row>
    <row r="826" spans="7:7" x14ac:dyDescent="0.2">
      <c r="G826"/>
    </row>
    <row r="827" spans="7:7" x14ac:dyDescent="0.2">
      <c r="G827"/>
    </row>
    <row r="828" spans="7:7" x14ac:dyDescent="0.2">
      <c r="G828"/>
    </row>
    <row r="829" spans="7:7" x14ac:dyDescent="0.2">
      <c r="G829"/>
    </row>
    <row r="830" spans="7:7" x14ac:dyDescent="0.2">
      <c r="G830"/>
    </row>
    <row r="831" spans="7:7" x14ac:dyDescent="0.2">
      <c r="G831"/>
    </row>
    <row r="832" spans="7:7" x14ac:dyDescent="0.2">
      <c r="G832"/>
    </row>
    <row r="833" spans="7:7" x14ac:dyDescent="0.2">
      <c r="G833"/>
    </row>
    <row r="834" spans="7:7" x14ac:dyDescent="0.2">
      <c r="G834"/>
    </row>
    <row r="835" spans="7:7" x14ac:dyDescent="0.2">
      <c r="G835"/>
    </row>
    <row r="836" spans="7:7" x14ac:dyDescent="0.2">
      <c r="G836"/>
    </row>
    <row r="837" spans="7:7" x14ac:dyDescent="0.2">
      <c r="G837"/>
    </row>
    <row r="838" spans="7:7" x14ac:dyDescent="0.2">
      <c r="G838"/>
    </row>
    <row r="839" spans="7:7" x14ac:dyDescent="0.2">
      <c r="G839"/>
    </row>
    <row r="840" spans="7:7" x14ac:dyDescent="0.2">
      <c r="G840"/>
    </row>
    <row r="841" spans="7:7" x14ac:dyDescent="0.2">
      <c r="G841"/>
    </row>
    <row r="842" spans="7:7" x14ac:dyDescent="0.2">
      <c r="G842"/>
    </row>
    <row r="843" spans="7:7" x14ac:dyDescent="0.2">
      <c r="G843"/>
    </row>
    <row r="844" spans="7:7" x14ac:dyDescent="0.2">
      <c r="G844"/>
    </row>
    <row r="845" spans="7:7" x14ac:dyDescent="0.2">
      <c r="G845"/>
    </row>
    <row r="846" spans="7:7" x14ac:dyDescent="0.2">
      <c r="G846"/>
    </row>
    <row r="847" spans="7:7" x14ac:dyDescent="0.2">
      <c r="G847"/>
    </row>
    <row r="848" spans="7:7" x14ac:dyDescent="0.2">
      <c r="G848"/>
    </row>
    <row r="849" spans="7:7" x14ac:dyDescent="0.2">
      <c r="G849"/>
    </row>
    <row r="850" spans="7:7" x14ac:dyDescent="0.2">
      <c r="G850"/>
    </row>
    <row r="851" spans="7:7" x14ac:dyDescent="0.2">
      <c r="G851"/>
    </row>
    <row r="852" spans="7:7" x14ac:dyDescent="0.2">
      <c r="G852"/>
    </row>
    <row r="853" spans="7:7" x14ac:dyDescent="0.2">
      <c r="G853"/>
    </row>
    <row r="854" spans="7:7" x14ac:dyDescent="0.2">
      <c r="G854"/>
    </row>
    <row r="855" spans="7:7" x14ac:dyDescent="0.2">
      <c r="G855"/>
    </row>
    <row r="856" spans="7:7" x14ac:dyDescent="0.2">
      <c r="G856"/>
    </row>
    <row r="857" spans="7:7" x14ac:dyDescent="0.2">
      <c r="G857"/>
    </row>
    <row r="858" spans="7:7" x14ac:dyDescent="0.2">
      <c r="G858"/>
    </row>
    <row r="859" spans="7:7" x14ac:dyDescent="0.2">
      <c r="G859"/>
    </row>
    <row r="860" spans="7:7" x14ac:dyDescent="0.2">
      <c r="G860"/>
    </row>
    <row r="861" spans="7:7" x14ac:dyDescent="0.2">
      <c r="G861"/>
    </row>
    <row r="862" spans="7:7" x14ac:dyDescent="0.2">
      <c r="G862"/>
    </row>
    <row r="863" spans="7:7" x14ac:dyDescent="0.2">
      <c r="G863"/>
    </row>
    <row r="864" spans="7:7" x14ac:dyDescent="0.2">
      <c r="G864"/>
    </row>
    <row r="865" spans="7:7" x14ac:dyDescent="0.2">
      <c r="G865"/>
    </row>
    <row r="866" spans="7:7" x14ac:dyDescent="0.2">
      <c r="G866"/>
    </row>
    <row r="867" spans="7:7" x14ac:dyDescent="0.2">
      <c r="G867"/>
    </row>
    <row r="868" spans="7:7" x14ac:dyDescent="0.2">
      <c r="G868"/>
    </row>
    <row r="869" spans="7:7" x14ac:dyDescent="0.2">
      <c r="G869"/>
    </row>
    <row r="870" spans="7:7" x14ac:dyDescent="0.2">
      <c r="G870"/>
    </row>
    <row r="871" spans="7:7" x14ac:dyDescent="0.2">
      <c r="G871"/>
    </row>
    <row r="872" spans="7:7" x14ac:dyDescent="0.2">
      <c r="G872"/>
    </row>
    <row r="873" spans="7:7" x14ac:dyDescent="0.2">
      <c r="G873"/>
    </row>
    <row r="874" spans="7:7" x14ac:dyDescent="0.2">
      <c r="G874"/>
    </row>
    <row r="875" spans="7:7" x14ac:dyDescent="0.2">
      <c r="G875"/>
    </row>
    <row r="876" spans="7:7" x14ac:dyDescent="0.2">
      <c r="G876"/>
    </row>
    <row r="877" spans="7:7" x14ac:dyDescent="0.2">
      <c r="G877"/>
    </row>
    <row r="878" spans="7:7" x14ac:dyDescent="0.2">
      <c r="G878"/>
    </row>
    <row r="879" spans="7:7" x14ac:dyDescent="0.2">
      <c r="G879"/>
    </row>
    <row r="880" spans="7:7" x14ac:dyDescent="0.2">
      <c r="G880"/>
    </row>
    <row r="881" spans="7:7" x14ac:dyDescent="0.2">
      <c r="G881"/>
    </row>
    <row r="882" spans="7:7" x14ac:dyDescent="0.2">
      <c r="G882"/>
    </row>
    <row r="883" spans="7:7" x14ac:dyDescent="0.2">
      <c r="G883"/>
    </row>
    <row r="884" spans="7:7" x14ac:dyDescent="0.2">
      <c r="G884"/>
    </row>
  </sheetData>
  <autoFilter ref="A5:F691" xr:uid="{00000000-0009-0000-0000-000004000000}"/>
  <mergeCells count="4">
    <mergeCell ref="D1:F1"/>
    <mergeCell ref="D2:F2"/>
    <mergeCell ref="D4:F4"/>
    <mergeCell ref="C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1"/>
  <sheetViews>
    <sheetView workbookViewId="0">
      <selection activeCell="D10" sqref="D10"/>
    </sheetView>
  </sheetViews>
  <sheetFormatPr baseColWidth="10" defaultRowHeight="12.75" x14ac:dyDescent="0.2"/>
  <cols>
    <col min="2" max="2" width="10.7109375" customWidth="1"/>
    <col min="3" max="3" width="43" customWidth="1"/>
    <col min="4" max="4" width="23.7109375" customWidth="1"/>
  </cols>
  <sheetData>
    <row r="2" spans="1:4" x14ac:dyDescent="0.2">
      <c r="B2" s="168" t="s">
        <v>698</v>
      </c>
      <c r="C2" s="168"/>
      <c r="D2" s="168"/>
    </row>
    <row r="4" spans="1:4" x14ac:dyDescent="0.2">
      <c r="B4" s="31" t="s">
        <v>685</v>
      </c>
      <c r="C4" s="31" t="s">
        <v>686</v>
      </c>
      <c r="D4" s="32" t="s">
        <v>3</v>
      </c>
    </row>
    <row r="5" spans="1:4" ht="18" x14ac:dyDescent="0.25">
      <c r="A5" s="11"/>
      <c r="B5" s="33" t="s">
        <v>687</v>
      </c>
      <c r="C5" s="34" t="s">
        <v>688</v>
      </c>
      <c r="D5" s="9">
        <v>0</v>
      </c>
    </row>
    <row r="6" spans="1:4" ht="18" x14ac:dyDescent="0.25">
      <c r="A6" s="11"/>
      <c r="B6" s="33" t="s">
        <v>689</v>
      </c>
      <c r="C6" s="35" t="s">
        <v>690</v>
      </c>
      <c r="D6" s="9">
        <v>0</v>
      </c>
    </row>
    <row r="7" spans="1:4" ht="18" x14ac:dyDescent="0.25">
      <c r="A7" s="11"/>
      <c r="B7" s="33" t="s">
        <v>691</v>
      </c>
      <c r="C7" s="35" t="s">
        <v>690</v>
      </c>
      <c r="D7" s="9">
        <v>0</v>
      </c>
    </row>
    <row r="8" spans="1:4" ht="18" x14ac:dyDescent="0.25">
      <c r="A8" s="11"/>
      <c r="B8" s="33" t="s">
        <v>692</v>
      </c>
      <c r="C8" s="34" t="s">
        <v>693</v>
      </c>
      <c r="D8" s="9">
        <f>+D9</f>
        <v>179647219.74000001</v>
      </c>
    </row>
    <row r="9" spans="1:4" ht="18" x14ac:dyDescent="0.25">
      <c r="A9" s="11"/>
      <c r="B9" s="36" t="s">
        <v>694</v>
      </c>
      <c r="C9" s="37" t="s">
        <v>695</v>
      </c>
      <c r="D9" s="8">
        <v>179647219.74000001</v>
      </c>
    </row>
    <row r="10" spans="1:4" ht="22.5" x14ac:dyDescent="0.25">
      <c r="A10" s="11"/>
      <c r="B10" s="33" t="s">
        <v>696</v>
      </c>
      <c r="C10" s="34" t="s">
        <v>697</v>
      </c>
      <c r="D10" s="9">
        <v>0</v>
      </c>
    </row>
    <row r="11" spans="1:4" x14ac:dyDescent="0.2">
      <c r="B11" s="172" t="s">
        <v>14</v>
      </c>
      <c r="C11" s="172"/>
      <c r="D11" s="39">
        <f>SUM(D5:D8)+D10</f>
        <v>179647219.74000001</v>
      </c>
    </row>
  </sheetData>
  <mergeCells count="2">
    <mergeCell ref="B2:D2"/>
    <mergeCell ref="B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5791-63EB-4A5B-BF1C-373ED23861F6}">
  <dimension ref="A1:O216"/>
  <sheetViews>
    <sheetView workbookViewId="0">
      <pane ySplit="5" topLeftCell="A6" activePane="bottomLeft" state="frozen"/>
      <selection pane="bottomLeft" activeCell="C6" sqref="C6:C149"/>
    </sheetView>
  </sheetViews>
  <sheetFormatPr baseColWidth="10" defaultRowHeight="12" x14ac:dyDescent="0.2"/>
  <cols>
    <col min="1" max="1" width="5.7109375" style="105" customWidth="1"/>
    <col min="2" max="2" width="80.85546875" style="104" bestFit="1" customWidth="1"/>
    <col min="3" max="3" width="28.5703125" style="136" customWidth="1"/>
    <col min="4" max="11" width="11.42578125" style="104"/>
    <col min="12" max="12" width="12.28515625" style="104" bestFit="1" customWidth="1"/>
    <col min="13" max="14" width="8" style="105" customWidth="1"/>
    <col min="15" max="16384" width="11.42578125" style="104"/>
  </cols>
  <sheetData>
    <row r="1" spans="1:15" x14ac:dyDescent="0.2">
      <c r="B1" s="169" t="str">
        <f>+[1]CLA_ECO!B1</f>
        <v>Municipio de  GUADALCAZAR, S.L.P.</v>
      </c>
      <c r="C1" s="169"/>
    </row>
    <row r="2" spans="1:15" x14ac:dyDescent="0.2">
      <c r="B2" s="169" t="s">
        <v>1173</v>
      </c>
      <c r="C2" s="169"/>
    </row>
    <row r="3" spans="1:15" x14ac:dyDescent="0.2">
      <c r="B3" s="169" t="s">
        <v>699</v>
      </c>
      <c r="C3" s="169"/>
    </row>
    <row r="4" spans="1:15" x14ac:dyDescent="0.2">
      <c r="B4" s="106"/>
      <c r="C4" s="118"/>
    </row>
    <row r="5" spans="1:15" ht="21" customHeight="1" x14ac:dyDescent="0.2">
      <c r="A5" s="40" t="s">
        <v>1</v>
      </c>
      <c r="B5" s="41" t="s">
        <v>700</v>
      </c>
      <c r="C5" s="119" t="s">
        <v>3</v>
      </c>
    </row>
    <row r="6" spans="1:15" ht="12.75" x14ac:dyDescent="0.2">
      <c r="A6" s="33">
        <v>1</v>
      </c>
      <c r="B6" s="120" t="s">
        <v>701</v>
      </c>
      <c r="C6" s="121">
        <f>+C7+C10+C15+C25+C27+C30+C34+C39</f>
        <v>77044915.429999992</v>
      </c>
      <c r="K6" s="122">
        <v>1</v>
      </c>
      <c r="L6" s="107"/>
    </row>
    <row r="7" spans="1:15" x14ac:dyDescent="0.2">
      <c r="A7" s="34">
        <v>1.1000000000000001</v>
      </c>
      <c r="B7" s="34" t="s">
        <v>1739</v>
      </c>
      <c r="C7" s="123">
        <f>SUM(C8:C9)</f>
        <v>0</v>
      </c>
      <c r="K7" s="122">
        <v>11</v>
      </c>
      <c r="L7" s="107"/>
    </row>
    <row r="8" spans="1:15" x14ac:dyDescent="0.2">
      <c r="A8" s="37" t="s">
        <v>702</v>
      </c>
      <c r="B8" s="37" t="s">
        <v>703</v>
      </c>
      <c r="C8" s="124">
        <f>+L8</f>
        <v>0</v>
      </c>
      <c r="K8" s="122">
        <v>111</v>
      </c>
      <c r="L8" s="107">
        <f>SUMIF($N$8:$N$73,K8,$O$8:$O$73)</f>
        <v>0</v>
      </c>
      <c r="M8" s="105" t="str">
        <f>MID(N8,1,2)</f>
        <v>15</v>
      </c>
      <c r="N8" s="105">
        <f>+[1]Adm!G3</f>
        <v>152</v>
      </c>
      <c r="O8" s="125">
        <f>+[1]Adm!H3</f>
        <v>56747770.299999997</v>
      </c>
    </row>
    <row r="9" spans="1:15" x14ac:dyDescent="0.2">
      <c r="A9" s="37" t="s">
        <v>704</v>
      </c>
      <c r="B9" s="37" t="s">
        <v>705</v>
      </c>
      <c r="C9" s="124">
        <f>+L9</f>
        <v>0</v>
      </c>
      <c r="K9" s="122">
        <v>112</v>
      </c>
      <c r="L9" s="107">
        <f t="shared" ref="L9:L72" si="0">SUMIF($N$8:$N$73,K9,$O$8:$O$73)</f>
        <v>0</v>
      </c>
      <c r="M9" s="105" t="str">
        <f t="shared" ref="M9:M72" si="1">MID(N9,1,2)</f>
        <v>13</v>
      </c>
      <c r="N9" s="105">
        <f>+[1]PresMpal!G3</f>
        <v>131</v>
      </c>
      <c r="O9" s="125">
        <f>+[1]PresMpal!H3</f>
        <v>2000000</v>
      </c>
    </row>
    <row r="10" spans="1:15" x14ac:dyDescent="0.2">
      <c r="A10" s="34">
        <v>1.2</v>
      </c>
      <c r="B10" s="34" t="s">
        <v>706</v>
      </c>
      <c r="C10" s="123">
        <f>SUM(C11:C14)</f>
        <v>0</v>
      </c>
      <c r="K10" s="122">
        <v>12</v>
      </c>
      <c r="L10" s="107">
        <f t="shared" si="0"/>
        <v>0</v>
      </c>
      <c r="M10" s="105" t="str">
        <f t="shared" si="1"/>
        <v>17</v>
      </c>
      <c r="N10" s="105">
        <f>+'[1]Pro civil'!G3</f>
        <v>172</v>
      </c>
      <c r="O10" s="125">
        <f>+'[1]Pro civil'!H3</f>
        <v>0</v>
      </c>
    </row>
    <row r="11" spans="1:15" x14ac:dyDescent="0.2">
      <c r="A11" s="37" t="s">
        <v>707</v>
      </c>
      <c r="B11" s="37" t="s">
        <v>1740</v>
      </c>
      <c r="C11" s="124">
        <f>+L11</f>
        <v>0</v>
      </c>
      <c r="K11" s="122">
        <v>121</v>
      </c>
      <c r="L11" s="107">
        <f t="shared" si="0"/>
        <v>0</v>
      </c>
      <c r="M11" s="105" t="str">
        <f t="shared" si="1"/>
        <v>18</v>
      </c>
      <c r="N11" s="105">
        <f>+'[1]C social'!G3</f>
        <v>183</v>
      </c>
      <c r="O11" s="125">
        <f>+'[1]C social'!H3</f>
        <v>0</v>
      </c>
    </row>
    <row r="12" spans="1:15" x14ac:dyDescent="0.2">
      <c r="A12" s="126" t="s">
        <v>708</v>
      </c>
      <c r="B12" s="126" t="s">
        <v>709</v>
      </c>
      <c r="C12" s="124">
        <f>+L12</f>
        <v>0</v>
      </c>
      <c r="K12" s="127">
        <v>122</v>
      </c>
      <c r="L12" s="107">
        <f t="shared" si="0"/>
        <v>0</v>
      </c>
      <c r="M12" s="105" t="str">
        <f t="shared" si="1"/>
        <v>18</v>
      </c>
      <c r="N12" s="105">
        <f>+[1]Trasp!G3</f>
        <v>184</v>
      </c>
      <c r="O12" s="125">
        <f>+[1]Trasp!H3</f>
        <v>0</v>
      </c>
    </row>
    <row r="13" spans="1:15" x14ac:dyDescent="0.2">
      <c r="A13" s="126" t="s">
        <v>710</v>
      </c>
      <c r="B13" s="126" t="s">
        <v>711</v>
      </c>
      <c r="C13" s="124">
        <f>+L13</f>
        <v>0</v>
      </c>
      <c r="K13" s="127">
        <v>123</v>
      </c>
      <c r="L13" s="107">
        <f t="shared" si="0"/>
        <v>0</v>
      </c>
      <c r="M13" s="105" t="str">
        <f t="shared" si="1"/>
        <v>37</v>
      </c>
      <c r="N13" s="105">
        <f>+'[1]Agua P'!G3</f>
        <v>371</v>
      </c>
      <c r="O13" s="125">
        <f>+'[1]Agua P'!H3</f>
        <v>0</v>
      </c>
    </row>
    <row r="14" spans="1:15" x14ac:dyDescent="0.2">
      <c r="A14" s="126" t="s">
        <v>712</v>
      </c>
      <c r="B14" s="126" t="s">
        <v>713</v>
      </c>
      <c r="C14" s="124">
        <f>+L14</f>
        <v>0</v>
      </c>
      <c r="K14" s="127">
        <v>124</v>
      </c>
      <c r="L14" s="107">
        <f t="shared" si="0"/>
        <v>0</v>
      </c>
      <c r="M14" s="105" t="str">
        <f t="shared" si="1"/>
        <v>38</v>
      </c>
      <c r="N14" s="105">
        <f>+'[1]Des tec'!G3</f>
        <v>382</v>
      </c>
      <c r="O14" s="125">
        <f>+'[1]Des tec'!H3</f>
        <v>300000</v>
      </c>
    </row>
    <row r="15" spans="1:15" x14ac:dyDescent="0.2">
      <c r="A15" s="34">
        <v>1.3</v>
      </c>
      <c r="B15" s="34" t="s">
        <v>1741</v>
      </c>
      <c r="C15" s="128">
        <f>SUM(C16:C24)</f>
        <v>2000000</v>
      </c>
      <c r="K15" s="122">
        <v>13</v>
      </c>
      <c r="L15" s="107">
        <f t="shared" si="0"/>
        <v>0</v>
      </c>
      <c r="M15" s="105" t="str">
        <f t="shared" si="1"/>
        <v>15</v>
      </c>
      <c r="N15" s="105">
        <f>+[1]Pens!G3</f>
        <v>152</v>
      </c>
      <c r="O15" s="125">
        <f>+[1]Pens!H3</f>
        <v>0</v>
      </c>
    </row>
    <row r="16" spans="1:15" x14ac:dyDescent="0.2">
      <c r="A16" s="37" t="s">
        <v>714</v>
      </c>
      <c r="B16" s="37" t="s">
        <v>715</v>
      </c>
      <c r="C16" s="124">
        <f t="shared" ref="C16:C24" si="2">+L16</f>
        <v>2000000</v>
      </c>
      <c r="K16" s="122">
        <v>131</v>
      </c>
      <c r="L16" s="107">
        <f t="shared" si="0"/>
        <v>2000000</v>
      </c>
      <c r="M16" s="105" t="str">
        <f t="shared" si="1"/>
        <v>41</v>
      </c>
      <c r="N16" s="105">
        <f>+[1]Deuda!G3</f>
        <v>411</v>
      </c>
      <c r="O16" s="125">
        <f>+[1]Deuda!H3</f>
        <v>0</v>
      </c>
    </row>
    <row r="17" spans="1:15" x14ac:dyDescent="0.2">
      <c r="A17" s="37" t="s">
        <v>716</v>
      </c>
      <c r="B17" s="37" t="s">
        <v>717</v>
      </c>
      <c r="C17" s="124">
        <f t="shared" si="2"/>
        <v>0</v>
      </c>
      <c r="K17" s="122">
        <v>132</v>
      </c>
      <c r="L17" s="107">
        <f t="shared" si="0"/>
        <v>0</v>
      </c>
      <c r="M17" s="105" t="str">
        <f t="shared" si="1"/>
        <v>44</v>
      </c>
      <c r="N17" s="105">
        <f>+[1]Adefas!G3</f>
        <v>441</v>
      </c>
      <c r="O17" s="125">
        <f>+[1]Adefas!H3</f>
        <v>1000000</v>
      </c>
    </row>
    <row r="18" spans="1:15" x14ac:dyDescent="0.2">
      <c r="A18" s="37" t="s">
        <v>718</v>
      </c>
      <c r="B18" s="37" t="s">
        <v>719</v>
      </c>
      <c r="C18" s="124">
        <f t="shared" si="2"/>
        <v>0</v>
      </c>
      <c r="K18" s="122">
        <v>133</v>
      </c>
      <c r="L18" s="107">
        <f t="shared" si="0"/>
        <v>0</v>
      </c>
      <c r="M18" s="105" t="str">
        <f t="shared" si="1"/>
        <v>23</v>
      </c>
      <c r="N18" s="105">
        <f>+[1]Ayudas!G5</f>
        <v>232</v>
      </c>
      <c r="O18" s="125">
        <f>+[1]Ayudas!H5</f>
        <v>1500000</v>
      </c>
    </row>
    <row r="19" spans="1:15" x14ac:dyDescent="0.2">
      <c r="A19" s="37" t="s">
        <v>720</v>
      </c>
      <c r="B19" s="37" t="s">
        <v>721</v>
      </c>
      <c r="C19" s="124">
        <f t="shared" si="2"/>
        <v>0</v>
      </c>
      <c r="K19" s="122">
        <v>134</v>
      </c>
      <c r="L19" s="107">
        <f t="shared" si="0"/>
        <v>0</v>
      </c>
      <c r="M19" s="105" t="str">
        <f t="shared" si="1"/>
        <v>24</v>
      </c>
      <c r="N19" s="105">
        <f>+[1]Ayudas!G6</f>
        <v>241</v>
      </c>
      <c r="O19" s="125">
        <f>+[1]Ayudas!H6</f>
        <v>300000</v>
      </c>
    </row>
    <row r="20" spans="1:15" x14ac:dyDescent="0.2">
      <c r="A20" s="37" t="s">
        <v>722</v>
      </c>
      <c r="B20" s="37" t="s">
        <v>723</v>
      </c>
      <c r="C20" s="124">
        <f t="shared" si="2"/>
        <v>0</v>
      </c>
      <c r="K20" s="122">
        <v>135</v>
      </c>
      <c r="L20" s="107">
        <f t="shared" si="0"/>
        <v>0</v>
      </c>
      <c r="M20" s="105" t="str">
        <f t="shared" si="1"/>
        <v>24</v>
      </c>
      <c r="N20" s="105">
        <f>+[1]Ayudas!G7</f>
        <v>242</v>
      </c>
      <c r="O20" s="125">
        <f>+[1]Ayudas!H7</f>
        <v>150000</v>
      </c>
    </row>
    <row r="21" spans="1:15" x14ac:dyDescent="0.2">
      <c r="A21" s="37" t="s">
        <v>724</v>
      </c>
      <c r="B21" s="37" t="s">
        <v>725</v>
      </c>
      <c r="C21" s="124">
        <f t="shared" si="2"/>
        <v>0</v>
      </c>
      <c r="K21" s="122">
        <v>136</v>
      </c>
      <c r="L21" s="107">
        <f t="shared" si="0"/>
        <v>0</v>
      </c>
      <c r="M21" s="105" t="str">
        <f t="shared" si="1"/>
        <v>24</v>
      </c>
      <c r="N21" s="105">
        <f>+[1]Ayudas!G8</f>
        <v>244</v>
      </c>
      <c r="O21" s="125">
        <f>+[1]Ayudas!H8</f>
        <v>0</v>
      </c>
    </row>
    <row r="22" spans="1:15" x14ac:dyDescent="0.2">
      <c r="A22" s="37" t="s">
        <v>726</v>
      </c>
      <c r="B22" s="37" t="s">
        <v>727</v>
      </c>
      <c r="C22" s="124">
        <f t="shared" si="2"/>
        <v>0</v>
      </c>
      <c r="K22" s="122">
        <v>137</v>
      </c>
      <c r="L22" s="107">
        <f t="shared" si="0"/>
        <v>0</v>
      </c>
      <c r="M22" s="105" t="str">
        <f t="shared" si="1"/>
        <v>25</v>
      </c>
      <c r="N22" s="105">
        <f>+[1]Ayudas!G9</f>
        <v>251</v>
      </c>
      <c r="O22" s="125">
        <f>+[1]Ayudas!H9</f>
        <v>150000</v>
      </c>
    </row>
    <row r="23" spans="1:15" x14ac:dyDescent="0.2">
      <c r="A23" s="37" t="s">
        <v>728</v>
      </c>
      <c r="B23" s="37" t="s">
        <v>729</v>
      </c>
      <c r="C23" s="124">
        <f t="shared" si="2"/>
        <v>0</v>
      </c>
      <c r="K23" s="122">
        <v>138</v>
      </c>
      <c r="L23" s="107">
        <f t="shared" si="0"/>
        <v>0</v>
      </c>
      <c r="M23" s="105" t="str">
        <f t="shared" si="1"/>
        <v>25</v>
      </c>
      <c r="N23" s="105">
        <f>+[1]Ayudas!G10</f>
        <v>252</v>
      </c>
      <c r="O23" s="125">
        <f>+[1]Ayudas!H10</f>
        <v>0</v>
      </c>
    </row>
    <row r="24" spans="1:15" x14ac:dyDescent="0.2">
      <c r="A24" s="37" t="s">
        <v>730</v>
      </c>
      <c r="B24" s="37" t="s">
        <v>731</v>
      </c>
      <c r="C24" s="124">
        <f t="shared" si="2"/>
        <v>0</v>
      </c>
      <c r="K24" s="122">
        <v>139</v>
      </c>
      <c r="L24" s="107">
        <f t="shared" si="0"/>
        <v>0</v>
      </c>
      <c r="M24" s="105" t="str">
        <f t="shared" si="1"/>
        <v>25</v>
      </c>
      <c r="N24" s="105">
        <f>+[1]Ayudas!G11</f>
        <v>253</v>
      </c>
      <c r="O24" s="125">
        <f>+[1]Ayudas!H11</f>
        <v>0</v>
      </c>
    </row>
    <row r="25" spans="1:15" x14ac:dyDescent="0.2">
      <c r="A25" s="34">
        <v>1.4</v>
      </c>
      <c r="B25" s="34" t="s">
        <v>732</v>
      </c>
      <c r="C25" s="128">
        <f>SUM(C26)</f>
        <v>0</v>
      </c>
      <c r="K25" s="122">
        <v>14</v>
      </c>
      <c r="L25" s="107">
        <f t="shared" si="0"/>
        <v>0</v>
      </c>
      <c r="M25" s="105" t="str">
        <f t="shared" si="1"/>
        <v>25</v>
      </c>
      <c r="N25" s="105">
        <f>+[1]Ayudas!G12</f>
        <v>255</v>
      </c>
      <c r="O25" s="125">
        <f>+[1]Ayudas!H12</f>
        <v>0</v>
      </c>
    </row>
    <row r="26" spans="1:15" x14ac:dyDescent="0.2">
      <c r="A26" s="37" t="s">
        <v>733</v>
      </c>
      <c r="B26" s="37" t="s">
        <v>734</v>
      </c>
      <c r="C26" s="124">
        <f>+L26</f>
        <v>0</v>
      </c>
      <c r="K26" s="122">
        <v>141</v>
      </c>
      <c r="L26" s="107">
        <f t="shared" si="0"/>
        <v>0</v>
      </c>
      <c r="M26" s="105" t="str">
        <f t="shared" si="1"/>
        <v>25</v>
      </c>
      <c r="N26" s="105">
        <f>+[1]Ayudas!G13</f>
        <v>256</v>
      </c>
      <c r="O26" s="125">
        <f>+[1]Ayudas!H13</f>
        <v>0</v>
      </c>
    </row>
    <row r="27" spans="1:15" x14ac:dyDescent="0.2">
      <c r="A27" s="34">
        <v>1.5</v>
      </c>
      <c r="B27" s="34" t="s">
        <v>735</v>
      </c>
      <c r="C27" s="128">
        <f>SUM(C28:C29)</f>
        <v>70244915.429999992</v>
      </c>
      <c r="K27" s="122">
        <v>15</v>
      </c>
      <c r="L27" s="107">
        <f t="shared" si="0"/>
        <v>0</v>
      </c>
      <c r="M27" s="105" t="str">
        <f t="shared" si="1"/>
        <v>26</v>
      </c>
      <c r="N27" s="105">
        <f>+[1]Ayudas!G14</f>
        <v>265</v>
      </c>
      <c r="O27" s="125">
        <f>+[1]Ayudas!H14</f>
        <v>150000</v>
      </c>
    </row>
    <row r="28" spans="1:15" x14ac:dyDescent="0.2">
      <c r="A28" s="37" t="s">
        <v>736</v>
      </c>
      <c r="B28" s="37" t="s">
        <v>737</v>
      </c>
      <c r="C28" s="124">
        <f>+L28</f>
        <v>0</v>
      </c>
      <c r="K28" s="122">
        <v>151</v>
      </c>
      <c r="L28" s="107">
        <f t="shared" si="0"/>
        <v>0</v>
      </c>
      <c r="M28" s="105" t="str">
        <f t="shared" si="1"/>
        <v>26</v>
      </c>
      <c r="N28" s="105">
        <f>+[1]Ayudas!G15</f>
        <v>267</v>
      </c>
      <c r="O28" s="125">
        <f>+[1]Ayudas!H15</f>
        <v>0</v>
      </c>
    </row>
    <row r="29" spans="1:15" x14ac:dyDescent="0.2">
      <c r="A29" s="37" t="s">
        <v>738</v>
      </c>
      <c r="B29" s="37" t="s">
        <v>739</v>
      </c>
      <c r="C29" s="124">
        <f>+L29</f>
        <v>70244915.429999992</v>
      </c>
      <c r="K29" s="122">
        <v>152</v>
      </c>
      <c r="L29" s="107">
        <f t="shared" si="0"/>
        <v>70244915.429999992</v>
      </c>
      <c r="M29" s="105" t="str">
        <f t="shared" si="1"/>
        <v>26</v>
      </c>
      <c r="N29" s="105">
        <f>+[1]Ayudas!G16</f>
        <v>268</v>
      </c>
      <c r="O29" s="125">
        <f>+[1]Ayudas!H16</f>
        <v>0</v>
      </c>
    </row>
    <row r="30" spans="1:15" x14ac:dyDescent="0.2">
      <c r="A30" s="34">
        <v>1.6</v>
      </c>
      <c r="B30" s="34" t="s">
        <v>740</v>
      </c>
      <c r="C30" s="128">
        <f>SUM(C31:C33)</f>
        <v>0</v>
      </c>
      <c r="K30" s="122">
        <v>16</v>
      </c>
      <c r="L30" s="107">
        <f t="shared" si="0"/>
        <v>0</v>
      </c>
      <c r="M30" s="105" t="str">
        <f t="shared" si="1"/>
        <v>26</v>
      </c>
      <c r="N30" s="105">
        <f>+[1]Ayudas!G17</f>
        <v>269</v>
      </c>
      <c r="O30" s="125">
        <f>+[1]Ayudas!H17</f>
        <v>200000</v>
      </c>
    </row>
    <row r="31" spans="1:15" x14ac:dyDescent="0.2">
      <c r="A31" s="37" t="s">
        <v>741</v>
      </c>
      <c r="B31" s="37" t="s">
        <v>742</v>
      </c>
      <c r="C31" s="124">
        <f>+L31</f>
        <v>0</v>
      </c>
      <c r="K31" s="122">
        <v>161</v>
      </c>
      <c r="L31" s="107">
        <f t="shared" si="0"/>
        <v>0</v>
      </c>
      <c r="M31" s="105" t="str">
        <f t="shared" si="1"/>
        <v>27</v>
      </c>
      <c r="N31" s="105">
        <f>+[1]Ayudas!G18</f>
        <v>271</v>
      </c>
      <c r="O31" s="125">
        <f>+[1]Ayudas!H18</f>
        <v>150000</v>
      </c>
    </row>
    <row r="32" spans="1:15" x14ac:dyDescent="0.2">
      <c r="A32" s="37" t="s">
        <v>743</v>
      </c>
      <c r="B32" s="37" t="s">
        <v>1742</v>
      </c>
      <c r="C32" s="124">
        <f>+L32</f>
        <v>0</v>
      </c>
      <c r="K32" s="122">
        <v>162</v>
      </c>
      <c r="L32" s="107">
        <f t="shared" si="0"/>
        <v>0</v>
      </c>
      <c r="M32" s="105" t="str">
        <f t="shared" si="1"/>
        <v>17</v>
      </c>
      <c r="N32" s="105">
        <f>+'[1]Gastos R33'!G3</f>
        <v>171</v>
      </c>
      <c r="O32" s="125">
        <f>+'[1]Gastos R33'!H3</f>
        <v>4800000</v>
      </c>
    </row>
    <row r="33" spans="1:15" x14ac:dyDescent="0.2">
      <c r="A33" s="126" t="s">
        <v>744</v>
      </c>
      <c r="B33" s="126" t="s">
        <v>745</v>
      </c>
      <c r="C33" s="124">
        <f>+L33</f>
        <v>0</v>
      </c>
      <c r="K33" s="127">
        <v>163</v>
      </c>
      <c r="L33" s="107">
        <f t="shared" si="0"/>
        <v>0</v>
      </c>
      <c r="M33" s="105" t="str">
        <f t="shared" si="1"/>
        <v>23</v>
      </c>
      <c r="N33" s="105">
        <f>+'[1]Gastos R33'!G4</f>
        <v>231</v>
      </c>
      <c r="O33" s="125">
        <f>+'[1]Gastos R33'!H4</f>
        <v>2700000</v>
      </c>
    </row>
    <row r="34" spans="1:15" x14ac:dyDescent="0.2">
      <c r="A34" s="34">
        <v>1.7</v>
      </c>
      <c r="B34" s="34" t="s">
        <v>746</v>
      </c>
      <c r="C34" s="128">
        <f>SUM(C35:C38)</f>
        <v>4800000</v>
      </c>
      <c r="K34" s="122">
        <v>17</v>
      </c>
      <c r="L34" s="107">
        <f t="shared" si="0"/>
        <v>0</v>
      </c>
      <c r="M34" s="105" t="str">
        <f t="shared" si="1"/>
        <v>15</v>
      </c>
      <c r="N34" s="105">
        <f>+'[1]Gastos R33'!G5</f>
        <v>152</v>
      </c>
      <c r="O34" s="125">
        <f>+'[1]Gastos R33'!H5</f>
        <v>13497145.129999999</v>
      </c>
    </row>
    <row r="35" spans="1:15" x14ac:dyDescent="0.2">
      <c r="A35" s="126" t="s">
        <v>747</v>
      </c>
      <c r="B35" s="126" t="s">
        <v>748</v>
      </c>
      <c r="C35" s="124">
        <f>+L35</f>
        <v>4800000</v>
      </c>
      <c r="K35" s="127">
        <v>171</v>
      </c>
      <c r="L35" s="107">
        <f t="shared" si="0"/>
        <v>4800000</v>
      </c>
      <c r="M35" s="105" t="str">
        <f t="shared" si="1"/>
        <v>21</v>
      </c>
      <c r="N35" s="105">
        <f>+'[1]Obra Infra'!G3</f>
        <v>211</v>
      </c>
      <c r="O35" s="125">
        <f>+'[1]Obra Infra'!H3</f>
        <v>1500000</v>
      </c>
    </row>
    <row r="36" spans="1:15" x14ac:dyDescent="0.2">
      <c r="A36" s="126" t="s">
        <v>749</v>
      </c>
      <c r="B36" s="126" t="s">
        <v>750</v>
      </c>
      <c r="C36" s="124">
        <f>+L36</f>
        <v>0</v>
      </c>
      <c r="K36" s="127">
        <v>172</v>
      </c>
      <c r="L36" s="107">
        <f t="shared" si="0"/>
        <v>0</v>
      </c>
      <c r="M36" s="105" t="str">
        <f t="shared" si="1"/>
        <v>21</v>
      </c>
      <c r="N36" s="105">
        <f>+'[1]Obra Infra'!G4</f>
        <v>213</v>
      </c>
      <c r="O36" s="125">
        <f>+'[1]Obra Infra'!H4</f>
        <v>1500000</v>
      </c>
    </row>
    <row r="37" spans="1:15" x14ac:dyDescent="0.2">
      <c r="A37" s="126" t="s">
        <v>751</v>
      </c>
      <c r="B37" s="126" t="s">
        <v>752</v>
      </c>
      <c r="C37" s="124">
        <f>+L37</f>
        <v>0</v>
      </c>
      <c r="K37" s="127">
        <v>173</v>
      </c>
      <c r="L37" s="107">
        <f t="shared" si="0"/>
        <v>0</v>
      </c>
      <c r="M37" s="105" t="str">
        <f t="shared" si="1"/>
        <v>22</v>
      </c>
      <c r="N37" s="105">
        <f>+'[1]Obra Infra'!G5</f>
        <v>221</v>
      </c>
      <c r="O37" s="125">
        <f>+'[1]Obra Infra'!H5</f>
        <v>16000000</v>
      </c>
    </row>
    <row r="38" spans="1:15" x14ac:dyDescent="0.2">
      <c r="A38" s="126" t="s">
        <v>753</v>
      </c>
      <c r="B38" s="126" t="s">
        <v>754</v>
      </c>
      <c r="C38" s="124">
        <f>+L38</f>
        <v>0</v>
      </c>
      <c r="K38" s="127">
        <v>174</v>
      </c>
      <c r="L38" s="107">
        <f t="shared" si="0"/>
        <v>0</v>
      </c>
      <c r="M38" s="105" t="str">
        <f t="shared" si="1"/>
        <v>22</v>
      </c>
      <c r="N38" s="105">
        <f>+'[1]Obra Infra'!G6</f>
        <v>222</v>
      </c>
      <c r="O38" s="125">
        <f>+'[1]Obra Infra'!H6</f>
        <v>7500000</v>
      </c>
    </row>
    <row r="39" spans="1:15" x14ac:dyDescent="0.2">
      <c r="A39" s="34">
        <v>1.8</v>
      </c>
      <c r="B39" s="34" t="s">
        <v>755</v>
      </c>
      <c r="C39" s="128">
        <f>SUM(C41:C44)</f>
        <v>0</v>
      </c>
      <c r="K39" s="122">
        <v>18</v>
      </c>
      <c r="L39" s="107">
        <f t="shared" si="0"/>
        <v>0</v>
      </c>
      <c r="M39" s="105" t="str">
        <f t="shared" si="1"/>
        <v>22</v>
      </c>
      <c r="N39" s="105">
        <f>+'[1]Obra Infra'!G7</f>
        <v>223</v>
      </c>
      <c r="O39" s="125">
        <f>+'[1]Obra Infra'!H7</f>
        <v>13000000</v>
      </c>
    </row>
    <row r="40" spans="1:15" x14ac:dyDescent="0.2">
      <c r="A40" s="37" t="s">
        <v>756</v>
      </c>
      <c r="B40" s="37" t="s">
        <v>757</v>
      </c>
      <c r="C40" s="124">
        <f>+L40</f>
        <v>0</v>
      </c>
      <c r="K40" s="122">
        <v>181</v>
      </c>
      <c r="L40" s="107">
        <f t="shared" si="0"/>
        <v>0</v>
      </c>
      <c r="M40" s="105" t="str">
        <f t="shared" si="1"/>
        <v>22</v>
      </c>
      <c r="N40" s="105">
        <f>+'[1]Obra Infra'!G8</f>
        <v>224</v>
      </c>
      <c r="O40" s="125">
        <f>+'[1]Obra Infra'!H8</f>
        <v>7300000</v>
      </c>
    </row>
    <row r="41" spans="1:15" x14ac:dyDescent="0.2">
      <c r="A41" s="37" t="s">
        <v>758</v>
      </c>
      <c r="B41" s="37" t="s">
        <v>759</v>
      </c>
      <c r="C41" s="124">
        <f>+L41</f>
        <v>0</v>
      </c>
      <c r="K41" s="122">
        <v>182</v>
      </c>
      <c r="L41" s="107">
        <f t="shared" si="0"/>
        <v>0</v>
      </c>
      <c r="M41" s="105" t="str">
        <f t="shared" si="1"/>
        <v>22</v>
      </c>
      <c r="N41" s="105">
        <f>+'[1]Obra Infra'!G9</f>
        <v>225</v>
      </c>
      <c r="O41" s="125">
        <f>+'[1]Obra Infra'!H9</f>
        <v>3825000</v>
      </c>
    </row>
    <row r="42" spans="1:15" x14ac:dyDescent="0.2">
      <c r="A42" s="37" t="s">
        <v>760</v>
      </c>
      <c r="B42" s="37" t="s">
        <v>761</v>
      </c>
      <c r="C42" s="124">
        <f>+L42</f>
        <v>0</v>
      </c>
      <c r="K42" s="122">
        <v>183</v>
      </c>
      <c r="L42" s="107">
        <f t="shared" si="0"/>
        <v>0</v>
      </c>
      <c r="M42" s="105" t="str">
        <f t="shared" si="1"/>
        <v>22</v>
      </c>
      <c r="N42" s="105">
        <f>+'[1]Obra Infra'!G10</f>
        <v>226</v>
      </c>
      <c r="O42" s="125">
        <f>+'[1]Obra Infra'!H10</f>
        <v>1000000</v>
      </c>
    </row>
    <row r="43" spans="1:15" x14ac:dyDescent="0.2">
      <c r="A43" s="37" t="s">
        <v>762</v>
      </c>
      <c r="B43" s="37" t="s">
        <v>763</v>
      </c>
      <c r="C43" s="124">
        <f>+L43</f>
        <v>0</v>
      </c>
      <c r="K43" s="122">
        <v>184</v>
      </c>
      <c r="L43" s="107">
        <f t="shared" si="0"/>
        <v>0</v>
      </c>
      <c r="M43" s="105" t="str">
        <f t="shared" si="1"/>
        <v>24</v>
      </c>
      <c r="N43" s="105">
        <f>+'[1]Obra Infra'!G11</f>
        <v>241</v>
      </c>
      <c r="O43" s="125">
        <f>+'[1]Obra Infra'!H11</f>
        <v>2300000</v>
      </c>
    </row>
    <row r="44" spans="1:15" x14ac:dyDescent="0.2">
      <c r="A44" s="37" t="s">
        <v>764</v>
      </c>
      <c r="B44" s="37" t="s">
        <v>731</v>
      </c>
      <c r="C44" s="124">
        <f>+L44</f>
        <v>0</v>
      </c>
      <c r="K44" s="122">
        <v>185</v>
      </c>
      <c r="L44" s="107">
        <f t="shared" si="0"/>
        <v>0</v>
      </c>
      <c r="M44" s="105" t="str">
        <f t="shared" si="1"/>
        <v>24</v>
      </c>
      <c r="N44" s="105">
        <f>+'[1]Obra Infra'!G12</f>
        <v>242</v>
      </c>
      <c r="O44" s="125">
        <f>+'[1]Obra Infra'!H12</f>
        <v>1400000</v>
      </c>
    </row>
    <row r="45" spans="1:15" ht="12.75" x14ac:dyDescent="0.2">
      <c r="A45" s="34">
        <v>2</v>
      </c>
      <c r="B45" s="120" t="s">
        <v>765</v>
      </c>
      <c r="C45" s="128">
        <f>+C46+C53+C61+C67+C72+C79+C89</f>
        <v>101302304.31</v>
      </c>
      <c r="D45" s="129"/>
      <c r="E45" s="122"/>
      <c r="K45" s="122">
        <v>2</v>
      </c>
      <c r="L45" s="107">
        <f t="shared" si="0"/>
        <v>0</v>
      </c>
      <c r="M45" s="105" t="str">
        <f t="shared" si="1"/>
        <v>25</v>
      </c>
      <c r="N45" s="105">
        <f>+'[1]Obra Infra'!G13</f>
        <v>251</v>
      </c>
      <c r="O45" s="125">
        <f>+'[1]Obra Infra'!H13</f>
        <v>3200000</v>
      </c>
    </row>
    <row r="46" spans="1:15" x14ac:dyDescent="0.2">
      <c r="A46" s="34">
        <v>2.1</v>
      </c>
      <c r="B46" s="34" t="s">
        <v>1743</v>
      </c>
      <c r="C46" s="124">
        <f>SUM(C47:C52)</f>
        <v>5500000</v>
      </c>
      <c r="D46" s="130"/>
      <c r="E46" s="122"/>
      <c r="K46" s="122">
        <v>21</v>
      </c>
      <c r="L46" s="107">
        <f t="shared" si="0"/>
        <v>0</v>
      </c>
      <c r="M46" s="105" t="str">
        <f t="shared" si="1"/>
        <v>25</v>
      </c>
      <c r="N46" s="105">
        <f>+'[1]Obra Infra'!G14</f>
        <v>252</v>
      </c>
      <c r="O46" s="125">
        <f>+'[1]Obra Infra'!H14</f>
        <v>977304.31</v>
      </c>
    </row>
    <row r="47" spans="1:15" s="105" customFormat="1" x14ac:dyDescent="0.2">
      <c r="A47" s="37" t="s">
        <v>766</v>
      </c>
      <c r="B47" s="37" t="s">
        <v>767</v>
      </c>
      <c r="C47" s="124">
        <f t="shared" ref="C47:C52" si="3">+L47</f>
        <v>2500000</v>
      </c>
      <c r="D47" s="130"/>
      <c r="E47" s="122"/>
      <c r="J47" s="104"/>
      <c r="K47" s="122">
        <v>211</v>
      </c>
      <c r="L47" s="107">
        <f t="shared" si="0"/>
        <v>2500000</v>
      </c>
      <c r="M47" s="105" t="str">
        <f t="shared" si="1"/>
        <v>26</v>
      </c>
      <c r="N47" s="105">
        <f>+'[1]Obra Infra'!G15</f>
        <v>265</v>
      </c>
      <c r="O47" s="125">
        <f>+'[1]Obra Infra'!H15</f>
        <v>1500000</v>
      </c>
    </row>
    <row r="48" spans="1:15" s="105" customFormat="1" x14ac:dyDescent="0.2">
      <c r="A48" s="37" t="s">
        <v>768</v>
      </c>
      <c r="B48" s="37" t="s">
        <v>769</v>
      </c>
      <c r="C48" s="124">
        <f t="shared" si="3"/>
        <v>0</v>
      </c>
      <c r="D48" s="130"/>
      <c r="E48" s="122"/>
      <c r="J48" s="104"/>
      <c r="K48" s="122">
        <v>212</v>
      </c>
      <c r="L48" s="107">
        <f t="shared" si="0"/>
        <v>0</v>
      </c>
      <c r="M48" s="105" t="str">
        <f t="shared" si="1"/>
        <v>21</v>
      </c>
      <c r="N48" s="105">
        <f>+'[1]Obra Forta'!G3</f>
        <v>211</v>
      </c>
      <c r="O48" s="125">
        <f>+'[1]Obra Forta'!H3</f>
        <v>0</v>
      </c>
    </row>
    <row r="49" spans="1:15" s="105" customFormat="1" x14ac:dyDescent="0.2">
      <c r="A49" s="37" t="s">
        <v>770</v>
      </c>
      <c r="B49" s="37" t="s">
        <v>771</v>
      </c>
      <c r="C49" s="124">
        <f t="shared" si="3"/>
        <v>3000000</v>
      </c>
      <c r="D49" s="130"/>
      <c r="E49" s="122"/>
      <c r="J49" s="104"/>
      <c r="K49" s="122">
        <v>213</v>
      </c>
      <c r="L49" s="107">
        <f t="shared" si="0"/>
        <v>3000000</v>
      </c>
      <c r="M49" s="105" t="str">
        <f t="shared" si="1"/>
        <v>21</v>
      </c>
      <c r="N49" s="105">
        <f>+'[1]Obra Forta'!G4</f>
        <v>213</v>
      </c>
      <c r="O49" s="125">
        <f>+'[1]Obra Forta'!H4</f>
        <v>0</v>
      </c>
    </row>
    <row r="50" spans="1:15" s="105" customFormat="1" x14ac:dyDescent="0.2">
      <c r="A50" s="37" t="s">
        <v>772</v>
      </c>
      <c r="B50" s="37" t="s">
        <v>773</v>
      </c>
      <c r="C50" s="124">
        <f t="shared" si="3"/>
        <v>0</v>
      </c>
      <c r="D50" s="130"/>
      <c r="E50" s="122"/>
      <c r="J50" s="104"/>
      <c r="K50" s="122">
        <v>214</v>
      </c>
      <c r="L50" s="107">
        <f t="shared" si="0"/>
        <v>0</v>
      </c>
      <c r="M50" s="105" t="str">
        <f t="shared" si="1"/>
        <v>22</v>
      </c>
      <c r="N50" s="105">
        <f>+'[1]Obra Forta'!G5</f>
        <v>221</v>
      </c>
      <c r="O50" s="125">
        <f>+'[1]Obra Forta'!H5</f>
        <v>0</v>
      </c>
    </row>
    <row r="51" spans="1:15" s="105" customFormat="1" x14ac:dyDescent="0.2">
      <c r="A51" s="37" t="s">
        <v>774</v>
      </c>
      <c r="B51" s="37" t="s">
        <v>775</v>
      </c>
      <c r="C51" s="124">
        <f t="shared" si="3"/>
        <v>0</v>
      </c>
      <c r="D51" s="131"/>
      <c r="E51" s="127"/>
      <c r="J51" s="104"/>
      <c r="K51" s="122">
        <v>215</v>
      </c>
      <c r="L51" s="107">
        <f t="shared" si="0"/>
        <v>0</v>
      </c>
      <c r="M51" s="105" t="str">
        <f t="shared" si="1"/>
        <v>22</v>
      </c>
      <c r="N51" s="105">
        <f>+'[1]Obra Forta'!G6</f>
        <v>222</v>
      </c>
      <c r="O51" s="125">
        <f>+'[1]Obra Forta'!H6</f>
        <v>0</v>
      </c>
    </row>
    <row r="52" spans="1:15" s="105" customFormat="1" x14ac:dyDescent="0.2">
      <c r="A52" s="37" t="s">
        <v>776</v>
      </c>
      <c r="B52" s="37" t="s">
        <v>777</v>
      </c>
      <c r="C52" s="124">
        <f t="shared" si="3"/>
        <v>0</v>
      </c>
      <c r="D52" s="131"/>
      <c r="E52" s="127"/>
      <c r="J52" s="104"/>
      <c r="K52" s="122">
        <v>216</v>
      </c>
      <c r="L52" s="107">
        <f t="shared" si="0"/>
        <v>0</v>
      </c>
      <c r="M52" s="105" t="str">
        <f t="shared" si="1"/>
        <v>22</v>
      </c>
      <c r="N52" s="105">
        <f>+'[1]Obra Forta'!G7</f>
        <v>223</v>
      </c>
      <c r="O52" s="125">
        <f>+'[1]Obra Forta'!H7</f>
        <v>0</v>
      </c>
    </row>
    <row r="53" spans="1:15" s="105" customFormat="1" x14ac:dyDescent="0.2">
      <c r="A53" s="34">
        <v>2.2000000000000002</v>
      </c>
      <c r="B53" s="34" t="s">
        <v>778</v>
      </c>
      <c r="C53" s="128">
        <f>SUM(C54:C60)</f>
        <v>75975000</v>
      </c>
      <c r="D53" s="131"/>
      <c r="E53" s="127"/>
      <c r="J53" s="104"/>
      <c r="K53" s="122">
        <v>22</v>
      </c>
      <c r="L53" s="107">
        <f t="shared" si="0"/>
        <v>0</v>
      </c>
      <c r="M53" s="105" t="str">
        <f t="shared" si="1"/>
        <v>22</v>
      </c>
      <c r="N53" s="105">
        <f>+'[1]Obra Forta'!G8</f>
        <v>224</v>
      </c>
      <c r="O53" s="125">
        <f>+'[1]Obra Forta'!H8</f>
        <v>0</v>
      </c>
    </row>
    <row r="54" spans="1:15" s="105" customFormat="1" x14ac:dyDescent="0.2">
      <c r="A54" s="37" t="s">
        <v>779</v>
      </c>
      <c r="B54" s="37" t="s">
        <v>780</v>
      </c>
      <c r="C54" s="124">
        <f t="shared" ref="C54:C60" si="4">+L54</f>
        <v>26000000</v>
      </c>
      <c r="D54" s="130"/>
      <c r="E54" s="122"/>
      <c r="J54" s="104"/>
      <c r="K54" s="122">
        <v>221</v>
      </c>
      <c r="L54" s="107">
        <f t="shared" si="0"/>
        <v>26000000</v>
      </c>
      <c r="M54" s="105" t="str">
        <f t="shared" si="1"/>
        <v>22</v>
      </c>
      <c r="N54" s="105">
        <f>+'[1]Obra Forta'!G9</f>
        <v>225</v>
      </c>
      <c r="O54" s="125">
        <f>+'[1]Obra Forta'!H9</f>
        <v>0</v>
      </c>
    </row>
    <row r="55" spans="1:15" x14ac:dyDescent="0.2">
      <c r="A55" s="37" t="s">
        <v>781</v>
      </c>
      <c r="B55" s="37" t="s">
        <v>782</v>
      </c>
      <c r="C55" s="124">
        <f t="shared" si="4"/>
        <v>12500000</v>
      </c>
      <c r="D55" s="130"/>
      <c r="E55" s="122"/>
      <c r="K55" s="122">
        <v>222</v>
      </c>
      <c r="L55" s="107">
        <f t="shared" si="0"/>
        <v>12500000</v>
      </c>
      <c r="M55" s="105" t="str">
        <f t="shared" si="1"/>
        <v>22</v>
      </c>
      <c r="N55" s="105">
        <f>+'[1]Obra Forta'!G10</f>
        <v>226</v>
      </c>
      <c r="O55" s="125">
        <f>+'[1]Obra Forta'!H10</f>
        <v>0</v>
      </c>
    </row>
    <row r="56" spans="1:15" x14ac:dyDescent="0.2">
      <c r="A56" s="37" t="s">
        <v>783</v>
      </c>
      <c r="B56" s="37" t="s">
        <v>784</v>
      </c>
      <c r="C56" s="124">
        <f t="shared" si="4"/>
        <v>18000000</v>
      </c>
      <c r="D56" s="130"/>
      <c r="E56" s="122"/>
      <c r="K56" s="122">
        <v>223</v>
      </c>
      <c r="L56" s="107">
        <f t="shared" si="0"/>
        <v>18000000</v>
      </c>
      <c r="M56" s="105" t="str">
        <f t="shared" si="1"/>
        <v>24</v>
      </c>
      <c r="N56" s="105">
        <f>+'[1]Obra Forta'!G11</f>
        <v>241</v>
      </c>
      <c r="O56" s="125">
        <f>+'[1]Obra Forta'!H11</f>
        <v>0</v>
      </c>
    </row>
    <row r="57" spans="1:15" x14ac:dyDescent="0.2">
      <c r="A57" s="37" t="s">
        <v>785</v>
      </c>
      <c r="B57" s="37" t="s">
        <v>786</v>
      </c>
      <c r="C57" s="124">
        <f t="shared" si="4"/>
        <v>10800000</v>
      </c>
      <c r="D57" s="130"/>
      <c r="E57" s="122"/>
      <c r="K57" s="122">
        <v>224</v>
      </c>
      <c r="L57" s="107">
        <f t="shared" si="0"/>
        <v>10800000</v>
      </c>
      <c r="M57" s="105" t="str">
        <f t="shared" si="1"/>
        <v>24</v>
      </c>
      <c r="N57" s="105">
        <f>+'[1]Obra Forta'!G12</f>
        <v>242</v>
      </c>
      <c r="O57" s="125">
        <f>+'[1]Obra Forta'!H12</f>
        <v>0</v>
      </c>
    </row>
    <row r="58" spans="1:15" x14ac:dyDescent="0.2">
      <c r="A58" s="37" t="s">
        <v>787</v>
      </c>
      <c r="B58" s="37" t="s">
        <v>788</v>
      </c>
      <c r="C58" s="124">
        <f t="shared" si="4"/>
        <v>5725000</v>
      </c>
      <c r="D58" s="130"/>
      <c r="E58" s="122"/>
      <c r="K58" s="122">
        <v>225</v>
      </c>
      <c r="L58" s="107">
        <f t="shared" si="0"/>
        <v>5725000</v>
      </c>
      <c r="M58" s="105" t="str">
        <f t="shared" si="1"/>
        <v>25</v>
      </c>
      <c r="N58" s="105">
        <f>+'[1]Obra Forta'!G13</f>
        <v>251</v>
      </c>
      <c r="O58" s="125">
        <f>+'[1]Obra Forta'!H13</f>
        <v>0</v>
      </c>
    </row>
    <row r="59" spans="1:15" x14ac:dyDescent="0.2">
      <c r="A59" s="37" t="s">
        <v>789</v>
      </c>
      <c r="B59" s="37" t="s">
        <v>790</v>
      </c>
      <c r="C59" s="124">
        <f t="shared" si="4"/>
        <v>2950000</v>
      </c>
      <c r="D59" s="130"/>
      <c r="E59" s="122"/>
      <c r="K59" s="122">
        <v>226</v>
      </c>
      <c r="L59" s="107">
        <f t="shared" si="0"/>
        <v>2950000</v>
      </c>
      <c r="M59" s="105" t="str">
        <f t="shared" si="1"/>
        <v>25</v>
      </c>
      <c r="N59" s="105">
        <f>+'[1]Obra Forta'!G14</f>
        <v>252</v>
      </c>
      <c r="O59" s="125">
        <f>+'[1]Obra Forta'!H14</f>
        <v>0</v>
      </c>
    </row>
    <row r="60" spans="1:15" x14ac:dyDescent="0.2">
      <c r="A60" s="37" t="s">
        <v>791</v>
      </c>
      <c r="B60" s="37" t="s">
        <v>792</v>
      </c>
      <c r="C60" s="124">
        <f t="shared" si="4"/>
        <v>0</v>
      </c>
      <c r="D60" s="130"/>
      <c r="E60" s="122"/>
      <c r="K60" s="122">
        <v>227</v>
      </c>
      <c r="L60" s="107">
        <f t="shared" si="0"/>
        <v>0</v>
      </c>
      <c r="M60" s="105" t="str">
        <f t="shared" si="1"/>
        <v>26</v>
      </c>
      <c r="N60" s="105">
        <f>+'[1]Obra Forta'!G15</f>
        <v>265</v>
      </c>
      <c r="O60" s="125">
        <f>+'[1]Obra Forta'!H15</f>
        <v>0</v>
      </c>
    </row>
    <row r="61" spans="1:15" x14ac:dyDescent="0.2">
      <c r="A61" s="34">
        <v>2.2999999999999998</v>
      </c>
      <c r="B61" s="34" t="s">
        <v>793</v>
      </c>
      <c r="C61" s="128">
        <f>SUM(C62:C66)</f>
        <v>4200000</v>
      </c>
      <c r="D61" s="130"/>
      <c r="E61" s="122"/>
      <c r="K61" s="122">
        <v>23</v>
      </c>
      <c r="L61" s="107">
        <f t="shared" si="0"/>
        <v>0</v>
      </c>
      <c r="M61" s="105" t="str">
        <f t="shared" si="1"/>
        <v>21</v>
      </c>
      <c r="N61" s="105">
        <f>+'[1]Obra Otros'!G3</f>
        <v>211</v>
      </c>
      <c r="O61" s="125">
        <f>+'[1]Obra Otros'!H3</f>
        <v>1000000</v>
      </c>
    </row>
    <row r="62" spans="1:15" x14ac:dyDescent="0.2">
      <c r="A62" s="37" t="s">
        <v>794</v>
      </c>
      <c r="B62" s="37" t="s">
        <v>795</v>
      </c>
      <c r="C62" s="124">
        <f>+L62</f>
        <v>2700000</v>
      </c>
      <c r="D62" s="130"/>
      <c r="E62" s="122"/>
      <c r="K62" s="122">
        <v>231</v>
      </c>
      <c r="L62" s="107">
        <f t="shared" si="0"/>
        <v>2700000</v>
      </c>
      <c r="M62" s="105" t="str">
        <f t="shared" si="1"/>
        <v>21</v>
      </c>
      <c r="N62" s="105">
        <f>+'[1]Obra Otros'!G4</f>
        <v>213</v>
      </c>
      <c r="O62" s="125">
        <f>+'[1]Obra Otros'!H4</f>
        <v>1500000</v>
      </c>
    </row>
    <row r="63" spans="1:15" x14ac:dyDescent="0.2">
      <c r="A63" s="37" t="s">
        <v>796</v>
      </c>
      <c r="B63" s="37" t="s">
        <v>797</v>
      </c>
      <c r="C63" s="124">
        <f>+L63</f>
        <v>1500000</v>
      </c>
      <c r="D63" s="130"/>
      <c r="E63" s="122"/>
      <c r="K63" s="122">
        <v>232</v>
      </c>
      <c r="L63" s="107">
        <f t="shared" si="0"/>
        <v>1500000</v>
      </c>
      <c r="M63" s="105" t="str">
        <f t="shared" si="1"/>
        <v>22</v>
      </c>
      <c r="N63" s="105">
        <f>+'[1]Obra Otros'!G5</f>
        <v>221</v>
      </c>
      <c r="O63" s="125">
        <f>+'[1]Obra Otros'!H5</f>
        <v>10000000</v>
      </c>
    </row>
    <row r="64" spans="1:15" x14ac:dyDescent="0.2">
      <c r="A64" s="37" t="s">
        <v>798</v>
      </c>
      <c r="B64" s="37" t="s">
        <v>799</v>
      </c>
      <c r="C64" s="124">
        <f>+L64</f>
        <v>0</v>
      </c>
      <c r="D64" s="130"/>
      <c r="E64" s="122"/>
      <c r="K64" s="122">
        <v>233</v>
      </c>
      <c r="L64" s="107">
        <f t="shared" si="0"/>
        <v>0</v>
      </c>
      <c r="M64" s="105" t="str">
        <f t="shared" si="1"/>
        <v>22</v>
      </c>
      <c r="N64" s="105">
        <f>+'[1]Obra Otros'!G6</f>
        <v>222</v>
      </c>
      <c r="O64" s="125">
        <f>+'[1]Obra Otros'!H6</f>
        <v>5000000</v>
      </c>
    </row>
    <row r="65" spans="1:15" x14ac:dyDescent="0.2">
      <c r="A65" s="37" t="s">
        <v>800</v>
      </c>
      <c r="B65" s="37" t="s">
        <v>801</v>
      </c>
      <c r="C65" s="124">
        <f>+L65</f>
        <v>0</v>
      </c>
      <c r="D65" s="130"/>
      <c r="E65" s="122"/>
      <c r="K65" s="122">
        <v>234</v>
      </c>
      <c r="L65" s="107">
        <f t="shared" si="0"/>
        <v>0</v>
      </c>
      <c r="M65" s="105" t="str">
        <f t="shared" si="1"/>
        <v>22</v>
      </c>
      <c r="N65" s="105">
        <f>+'[1]Obra Otros'!G7</f>
        <v>223</v>
      </c>
      <c r="O65" s="125">
        <f>+'[1]Obra Otros'!H7</f>
        <v>5000000</v>
      </c>
    </row>
    <row r="66" spans="1:15" x14ac:dyDescent="0.2">
      <c r="A66" s="37" t="s">
        <v>802</v>
      </c>
      <c r="B66" s="37" t="s">
        <v>803</v>
      </c>
      <c r="C66" s="124">
        <f>+L66</f>
        <v>0</v>
      </c>
      <c r="D66" s="130"/>
      <c r="E66" s="122"/>
      <c r="K66" s="122">
        <v>235</v>
      </c>
      <c r="L66" s="107">
        <f t="shared" si="0"/>
        <v>0</v>
      </c>
      <c r="M66" s="105" t="str">
        <f t="shared" si="1"/>
        <v>22</v>
      </c>
      <c r="N66" s="105">
        <f>+'[1]Obra Otros'!G8</f>
        <v>224</v>
      </c>
      <c r="O66" s="125">
        <f>+'[1]Obra Otros'!H8</f>
        <v>3500000</v>
      </c>
    </row>
    <row r="67" spans="1:15" x14ac:dyDescent="0.2">
      <c r="A67" s="34">
        <v>2.4</v>
      </c>
      <c r="B67" s="34" t="s">
        <v>1744</v>
      </c>
      <c r="C67" s="128">
        <f>SUM(C68:C71)</f>
        <v>6950000</v>
      </c>
      <c r="D67" s="130"/>
      <c r="E67" s="122"/>
      <c r="K67" s="122">
        <v>24</v>
      </c>
      <c r="L67" s="107">
        <f t="shared" si="0"/>
        <v>0</v>
      </c>
      <c r="M67" s="105" t="str">
        <f t="shared" si="1"/>
        <v>22</v>
      </c>
      <c r="N67" s="105">
        <f>+'[1]Obra Otros'!G9</f>
        <v>225</v>
      </c>
      <c r="O67" s="125">
        <f>+'[1]Obra Otros'!H9</f>
        <v>1900000</v>
      </c>
    </row>
    <row r="68" spans="1:15" x14ac:dyDescent="0.2">
      <c r="A68" s="37" t="s">
        <v>804</v>
      </c>
      <c r="B68" s="37" t="s">
        <v>805</v>
      </c>
      <c r="C68" s="124">
        <f>+L68</f>
        <v>3700000</v>
      </c>
      <c r="D68" s="130"/>
      <c r="E68" s="122"/>
      <c r="K68" s="122">
        <v>241</v>
      </c>
      <c r="L68" s="107">
        <f t="shared" si="0"/>
        <v>3700000</v>
      </c>
      <c r="M68" s="105" t="str">
        <f t="shared" si="1"/>
        <v>22</v>
      </c>
      <c r="N68" s="105">
        <f>+'[1]Obra Otros'!G10</f>
        <v>226</v>
      </c>
      <c r="O68" s="125">
        <f>+'[1]Obra Otros'!H10</f>
        <v>1950000</v>
      </c>
    </row>
    <row r="69" spans="1:15" x14ac:dyDescent="0.2">
      <c r="A69" s="37" t="s">
        <v>806</v>
      </c>
      <c r="B69" s="37" t="s">
        <v>807</v>
      </c>
      <c r="C69" s="124">
        <f>+L69</f>
        <v>3250000</v>
      </c>
      <c r="D69" s="130"/>
      <c r="E69" s="122"/>
      <c r="K69" s="122">
        <v>242</v>
      </c>
      <c r="L69" s="107">
        <f t="shared" si="0"/>
        <v>3250000</v>
      </c>
      <c r="M69" s="105" t="str">
        <f t="shared" si="1"/>
        <v>24</v>
      </c>
      <c r="N69" s="105">
        <f>+'[1]Obra Otros'!G11</f>
        <v>241</v>
      </c>
      <c r="O69" s="125">
        <f>+'[1]Obra Otros'!H11</f>
        <v>1100000</v>
      </c>
    </row>
    <row r="70" spans="1:15" x14ac:dyDescent="0.2">
      <c r="A70" s="37" t="s">
        <v>808</v>
      </c>
      <c r="B70" s="37" t="s">
        <v>809</v>
      </c>
      <c r="C70" s="124">
        <f>+L70</f>
        <v>0</v>
      </c>
      <c r="D70" s="130"/>
      <c r="E70" s="122"/>
      <c r="K70" s="122">
        <v>243</v>
      </c>
      <c r="L70" s="107">
        <f t="shared" si="0"/>
        <v>0</v>
      </c>
      <c r="M70" s="105" t="str">
        <f t="shared" si="1"/>
        <v>24</v>
      </c>
      <c r="N70" s="105">
        <f>+'[1]Obra Otros'!G12</f>
        <v>242</v>
      </c>
      <c r="O70" s="125">
        <f>+'[1]Obra Otros'!H12</f>
        <v>1700000</v>
      </c>
    </row>
    <row r="71" spans="1:15" x14ac:dyDescent="0.2">
      <c r="A71" s="37" t="s">
        <v>810</v>
      </c>
      <c r="B71" s="37" t="s">
        <v>811</v>
      </c>
      <c r="C71" s="124">
        <f>+L71</f>
        <v>0</v>
      </c>
      <c r="D71" s="130"/>
      <c r="E71" s="122"/>
      <c r="K71" s="122">
        <v>244</v>
      </c>
      <c r="L71" s="107">
        <f t="shared" si="0"/>
        <v>0</v>
      </c>
      <c r="M71" s="105" t="str">
        <f t="shared" si="1"/>
        <v>25</v>
      </c>
      <c r="N71" s="105">
        <f>+'[1]Obra Otros'!G13</f>
        <v>251</v>
      </c>
      <c r="O71" s="125">
        <f>+'[1]Obra Otros'!H13</f>
        <v>1600000</v>
      </c>
    </row>
    <row r="72" spans="1:15" x14ac:dyDescent="0.2">
      <c r="A72" s="34">
        <v>2.5</v>
      </c>
      <c r="B72" s="34" t="s">
        <v>1745</v>
      </c>
      <c r="C72" s="128">
        <f>SUM(C73:C78)</f>
        <v>6677304.3100000005</v>
      </c>
      <c r="D72" s="131"/>
      <c r="E72" s="127"/>
      <c r="K72" s="122">
        <v>25</v>
      </c>
      <c r="L72" s="107">
        <f t="shared" si="0"/>
        <v>0</v>
      </c>
      <c r="M72" s="105" t="str">
        <f t="shared" si="1"/>
        <v>25</v>
      </c>
      <c r="N72" s="105">
        <f>+'[1]Obra Otros'!G14</f>
        <v>252</v>
      </c>
      <c r="O72" s="125">
        <f>+'[1]Obra Otros'!H14</f>
        <v>750000</v>
      </c>
    </row>
    <row r="73" spans="1:15" x14ac:dyDescent="0.2">
      <c r="A73" s="37" t="s">
        <v>812</v>
      </c>
      <c r="B73" s="37" t="s">
        <v>813</v>
      </c>
      <c r="C73" s="124">
        <f t="shared" ref="C73:C78" si="5">+L73</f>
        <v>4950000</v>
      </c>
      <c r="D73" s="130"/>
      <c r="E73" s="122"/>
      <c r="K73" s="122">
        <v>251</v>
      </c>
      <c r="L73" s="107">
        <f t="shared" ref="L73:L136" si="6">SUMIF($N$8:$N$73,K73,$O$8:$O$73)</f>
        <v>4950000</v>
      </c>
      <c r="M73" s="105" t="str">
        <f t="shared" ref="M73" si="7">MID(N73,1,2)</f>
        <v>26</v>
      </c>
      <c r="N73" s="105">
        <f>+'[1]Obra Otros'!G15</f>
        <v>265</v>
      </c>
      <c r="O73" s="125">
        <f>+'[1]Obra Otros'!H15</f>
        <v>0</v>
      </c>
    </row>
    <row r="74" spans="1:15" x14ac:dyDescent="0.2">
      <c r="A74" s="37" t="s">
        <v>814</v>
      </c>
      <c r="B74" s="37" t="s">
        <v>815</v>
      </c>
      <c r="C74" s="124">
        <f t="shared" si="5"/>
        <v>1727304.31</v>
      </c>
      <c r="D74" s="131"/>
      <c r="E74" s="127"/>
      <c r="K74" s="122">
        <v>252</v>
      </c>
      <c r="L74" s="107">
        <f t="shared" si="6"/>
        <v>1727304.31</v>
      </c>
    </row>
    <row r="75" spans="1:15" x14ac:dyDescent="0.2">
      <c r="A75" s="37" t="s">
        <v>816</v>
      </c>
      <c r="B75" s="37" t="s">
        <v>817</v>
      </c>
      <c r="C75" s="124">
        <f t="shared" si="5"/>
        <v>0</v>
      </c>
      <c r="D75" s="131"/>
      <c r="E75" s="127"/>
      <c r="K75" s="122">
        <v>253</v>
      </c>
      <c r="L75" s="107">
        <f t="shared" si="6"/>
        <v>0</v>
      </c>
    </row>
    <row r="76" spans="1:15" x14ac:dyDescent="0.2">
      <c r="A76" s="37" t="s">
        <v>818</v>
      </c>
      <c r="B76" s="37" t="s">
        <v>819</v>
      </c>
      <c r="C76" s="124">
        <f t="shared" si="5"/>
        <v>0</v>
      </c>
      <c r="D76" s="131"/>
      <c r="E76" s="127"/>
      <c r="K76" s="122">
        <v>254</v>
      </c>
      <c r="L76" s="107">
        <f t="shared" si="6"/>
        <v>0</v>
      </c>
    </row>
    <row r="77" spans="1:15" x14ac:dyDescent="0.2">
      <c r="A77" s="37" t="s">
        <v>820</v>
      </c>
      <c r="B77" s="37" t="s">
        <v>821</v>
      </c>
      <c r="C77" s="124">
        <f t="shared" si="5"/>
        <v>0</v>
      </c>
      <c r="D77" s="131"/>
      <c r="E77" s="127"/>
      <c r="K77" s="122">
        <v>255</v>
      </c>
      <c r="L77" s="107">
        <f t="shared" si="6"/>
        <v>0</v>
      </c>
    </row>
    <row r="78" spans="1:15" x14ac:dyDescent="0.2">
      <c r="A78" s="37" t="s">
        <v>822</v>
      </c>
      <c r="B78" s="37" t="s">
        <v>823</v>
      </c>
      <c r="C78" s="124">
        <f t="shared" si="5"/>
        <v>0</v>
      </c>
      <c r="D78" s="130"/>
      <c r="E78" s="122"/>
      <c r="K78" s="122">
        <v>256</v>
      </c>
      <c r="L78" s="107">
        <f t="shared" si="6"/>
        <v>0</v>
      </c>
    </row>
    <row r="79" spans="1:15" x14ac:dyDescent="0.2">
      <c r="A79" s="34">
        <v>2.6</v>
      </c>
      <c r="B79" s="34" t="s">
        <v>1746</v>
      </c>
      <c r="C79" s="128">
        <f>SUM(C80:C88)</f>
        <v>1850000</v>
      </c>
      <c r="D79" s="130"/>
      <c r="E79" s="122"/>
      <c r="K79" s="122">
        <v>26</v>
      </c>
      <c r="L79" s="107">
        <f t="shared" si="6"/>
        <v>0</v>
      </c>
    </row>
    <row r="80" spans="1:15" x14ac:dyDescent="0.2">
      <c r="A80" s="37" t="s">
        <v>824</v>
      </c>
      <c r="B80" s="37" t="s">
        <v>825</v>
      </c>
      <c r="C80" s="124">
        <f t="shared" ref="C80:C88" si="8">+L80</f>
        <v>0</v>
      </c>
      <c r="D80" s="130"/>
      <c r="E80" s="122"/>
      <c r="K80" s="122">
        <v>261</v>
      </c>
      <c r="L80" s="107">
        <f t="shared" si="6"/>
        <v>0</v>
      </c>
    </row>
    <row r="81" spans="1:12" x14ac:dyDescent="0.2">
      <c r="A81" s="37" t="s">
        <v>826</v>
      </c>
      <c r="B81" s="37" t="s">
        <v>827</v>
      </c>
      <c r="C81" s="124">
        <f t="shared" si="8"/>
        <v>0</v>
      </c>
      <c r="D81" s="130"/>
      <c r="E81" s="122"/>
      <c r="K81" s="122">
        <v>262</v>
      </c>
      <c r="L81" s="107">
        <f t="shared" si="6"/>
        <v>0</v>
      </c>
    </row>
    <row r="82" spans="1:12" x14ac:dyDescent="0.2">
      <c r="A82" s="37" t="s">
        <v>828</v>
      </c>
      <c r="B82" s="37" t="s">
        <v>829</v>
      </c>
      <c r="C82" s="124">
        <f t="shared" si="8"/>
        <v>0</v>
      </c>
      <c r="D82" s="130"/>
      <c r="E82" s="122"/>
      <c r="K82" s="122">
        <v>263</v>
      </c>
      <c r="L82" s="107">
        <f t="shared" si="6"/>
        <v>0</v>
      </c>
    </row>
    <row r="83" spans="1:12" x14ac:dyDescent="0.2">
      <c r="A83" s="37" t="s">
        <v>830</v>
      </c>
      <c r="B83" s="37" t="s">
        <v>831</v>
      </c>
      <c r="C83" s="124">
        <f t="shared" si="8"/>
        <v>0</v>
      </c>
      <c r="D83" s="130"/>
      <c r="E83" s="122"/>
      <c r="K83" s="122">
        <v>264</v>
      </c>
      <c r="L83" s="107">
        <f t="shared" si="6"/>
        <v>0</v>
      </c>
    </row>
    <row r="84" spans="1:12" x14ac:dyDescent="0.2">
      <c r="A84" s="37" t="s">
        <v>832</v>
      </c>
      <c r="B84" s="37" t="s">
        <v>833</v>
      </c>
      <c r="C84" s="124">
        <f t="shared" si="8"/>
        <v>1650000</v>
      </c>
      <c r="D84" s="132"/>
      <c r="E84" s="122"/>
      <c r="K84" s="122">
        <v>265</v>
      </c>
      <c r="L84" s="107">
        <f t="shared" si="6"/>
        <v>1650000</v>
      </c>
    </row>
    <row r="85" spans="1:12" x14ac:dyDescent="0.2">
      <c r="A85" s="37" t="s">
        <v>834</v>
      </c>
      <c r="B85" s="37" t="s">
        <v>835</v>
      </c>
      <c r="C85" s="124">
        <f t="shared" si="8"/>
        <v>0</v>
      </c>
      <c r="D85" s="130"/>
      <c r="E85" s="122"/>
      <c r="K85" s="122">
        <v>266</v>
      </c>
      <c r="L85" s="107">
        <f t="shared" si="6"/>
        <v>0</v>
      </c>
    </row>
    <row r="86" spans="1:12" x14ac:dyDescent="0.2">
      <c r="A86" s="37" t="s">
        <v>836</v>
      </c>
      <c r="B86" s="37" t="s">
        <v>837</v>
      </c>
      <c r="C86" s="124">
        <f t="shared" si="8"/>
        <v>0</v>
      </c>
      <c r="D86" s="130"/>
      <c r="E86" s="122"/>
      <c r="K86" s="122">
        <v>267</v>
      </c>
      <c r="L86" s="107">
        <f t="shared" si="6"/>
        <v>0</v>
      </c>
    </row>
    <row r="87" spans="1:12" x14ac:dyDescent="0.2">
      <c r="A87" s="37" t="s">
        <v>838</v>
      </c>
      <c r="B87" s="37" t="s">
        <v>839</v>
      </c>
      <c r="C87" s="124">
        <f t="shared" si="8"/>
        <v>0</v>
      </c>
      <c r="D87" s="130"/>
      <c r="E87" s="122"/>
      <c r="K87" s="122">
        <v>268</v>
      </c>
      <c r="L87" s="107">
        <f t="shared" si="6"/>
        <v>0</v>
      </c>
    </row>
    <row r="88" spans="1:12" x14ac:dyDescent="0.2">
      <c r="A88" s="37" t="s">
        <v>840</v>
      </c>
      <c r="B88" s="37" t="s">
        <v>841</v>
      </c>
      <c r="C88" s="124">
        <f t="shared" si="8"/>
        <v>200000</v>
      </c>
      <c r="D88" s="130"/>
      <c r="E88" s="122"/>
      <c r="K88" s="122">
        <v>269</v>
      </c>
      <c r="L88" s="107">
        <f t="shared" si="6"/>
        <v>200000</v>
      </c>
    </row>
    <row r="89" spans="1:12" x14ac:dyDescent="0.2">
      <c r="A89" s="34">
        <v>2.7</v>
      </c>
      <c r="B89" s="34" t="s">
        <v>842</v>
      </c>
      <c r="C89" s="128">
        <f>+C90</f>
        <v>150000</v>
      </c>
      <c r="D89" s="130"/>
      <c r="E89" s="122"/>
      <c r="K89" s="122">
        <v>27</v>
      </c>
      <c r="L89" s="107">
        <f t="shared" si="6"/>
        <v>0</v>
      </c>
    </row>
    <row r="90" spans="1:12" x14ac:dyDescent="0.2">
      <c r="A90" s="37" t="s">
        <v>843</v>
      </c>
      <c r="B90" s="37" t="s">
        <v>844</v>
      </c>
      <c r="C90" s="124">
        <f>+L90</f>
        <v>150000</v>
      </c>
      <c r="D90" s="130"/>
      <c r="E90" s="122"/>
      <c r="K90" s="122">
        <v>271</v>
      </c>
      <c r="L90" s="107">
        <f t="shared" si="6"/>
        <v>150000</v>
      </c>
    </row>
    <row r="91" spans="1:12" x14ac:dyDescent="0.15">
      <c r="A91" s="34">
        <v>3</v>
      </c>
      <c r="B91" s="133" t="s">
        <v>1747</v>
      </c>
      <c r="C91" s="128">
        <f>+C92+C95+C102+C109+C113+C120+C122+C125</f>
        <v>300000</v>
      </c>
      <c r="D91" s="130"/>
      <c r="E91" s="122"/>
      <c r="K91" s="122">
        <v>3</v>
      </c>
      <c r="L91" s="107">
        <f t="shared" si="6"/>
        <v>0</v>
      </c>
    </row>
    <row r="92" spans="1:12" x14ac:dyDescent="0.2">
      <c r="A92" s="34">
        <v>3.1</v>
      </c>
      <c r="B92" s="34" t="s">
        <v>1748</v>
      </c>
      <c r="C92" s="128">
        <f>SUM(C93:C94)</f>
        <v>0</v>
      </c>
      <c r="D92" s="130"/>
      <c r="E92" s="122"/>
      <c r="K92" s="122">
        <v>31</v>
      </c>
      <c r="L92" s="107">
        <f t="shared" si="6"/>
        <v>0</v>
      </c>
    </row>
    <row r="93" spans="1:12" x14ac:dyDescent="0.2">
      <c r="A93" s="37" t="s">
        <v>845</v>
      </c>
      <c r="B93" s="37" t="s">
        <v>846</v>
      </c>
      <c r="C93" s="124">
        <f>+L93</f>
        <v>0</v>
      </c>
      <c r="D93" s="130"/>
      <c r="E93" s="122"/>
      <c r="K93" s="122">
        <v>311</v>
      </c>
      <c r="L93" s="107">
        <f t="shared" si="6"/>
        <v>0</v>
      </c>
    </row>
    <row r="94" spans="1:12" x14ac:dyDescent="0.2">
      <c r="A94" s="37" t="s">
        <v>847</v>
      </c>
      <c r="B94" s="37" t="s">
        <v>848</v>
      </c>
      <c r="C94" s="124">
        <f>+L94</f>
        <v>0</v>
      </c>
      <c r="D94" s="130"/>
      <c r="E94" s="122"/>
      <c r="K94" s="122">
        <v>312</v>
      </c>
      <c r="L94" s="107">
        <f t="shared" si="6"/>
        <v>0</v>
      </c>
    </row>
    <row r="95" spans="1:12" x14ac:dyDescent="0.2">
      <c r="A95" s="34">
        <v>3.2</v>
      </c>
      <c r="B95" s="34" t="s">
        <v>849</v>
      </c>
      <c r="C95" s="128">
        <f>SUM(C96:C101)</f>
        <v>0</v>
      </c>
      <c r="D95" s="130"/>
      <c r="E95" s="122"/>
      <c r="K95" s="122">
        <v>32</v>
      </c>
      <c r="L95" s="107">
        <f t="shared" si="6"/>
        <v>0</v>
      </c>
    </row>
    <row r="96" spans="1:12" x14ac:dyDescent="0.2">
      <c r="A96" s="37" t="s">
        <v>850</v>
      </c>
      <c r="B96" s="37" t="s">
        <v>851</v>
      </c>
      <c r="C96" s="124">
        <f t="shared" ref="C96:C101" si="9">+L96</f>
        <v>0</v>
      </c>
      <c r="D96" s="130"/>
      <c r="E96" s="122"/>
      <c r="K96" s="122">
        <v>321</v>
      </c>
      <c r="L96" s="107">
        <f t="shared" si="6"/>
        <v>0</v>
      </c>
    </row>
    <row r="97" spans="1:12" x14ac:dyDescent="0.2">
      <c r="A97" s="37" t="s">
        <v>852</v>
      </c>
      <c r="B97" s="37" t="s">
        <v>853</v>
      </c>
      <c r="C97" s="124">
        <f t="shared" si="9"/>
        <v>0</v>
      </c>
      <c r="D97" s="130"/>
      <c r="E97" s="122"/>
      <c r="K97" s="122">
        <v>322</v>
      </c>
      <c r="L97" s="107">
        <f t="shared" si="6"/>
        <v>0</v>
      </c>
    </row>
    <row r="98" spans="1:12" x14ac:dyDescent="0.2">
      <c r="A98" s="37" t="s">
        <v>854</v>
      </c>
      <c r="B98" s="37" t="s">
        <v>855</v>
      </c>
      <c r="C98" s="124">
        <f t="shared" si="9"/>
        <v>0</v>
      </c>
      <c r="D98" s="130"/>
      <c r="E98" s="122"/>
      <c r="K98" s="122">
        <v>323</v>
      </c>
      <c r="L98" s="107">
        <f t="shared" si="6"/>
        <v>0</v>
      </c>
    </row>
    <row r="99" spans="1:12" x14ac:dyDescent="0.2">
      <c r="A99" s="37" t="s">
        <v>856</v>
      </c>
      <c r="B99" s="37" t="s">
        <v>857</v>
      </c>
      <c r="C99" s="124">
        <f t="shared" si="9"/>
        <v>0</v>
      </c>
      <c r="D99" s="130"/>
      <c r="E99" s="122"/>
      <c r="K99" s="122">
        <v>324</v>
      </c>
      <c r="L99" s="107">
        <f t="shared" si="6"/>
        <v>0</v>
      </c>
    </row>
    <row r="100" spans="1:12" x14ac:dyDescent="0.2">
      <c r="A100" s="37" t="s">
        <v>858</v>
      </c>
      <c r="B100" s="37" t="s">
        <v>859</v>
      </c>
      <c r="C100" s="124">
        <f t="shared" si="9"/>
        <v>0</v>
      </c>
      <c r="D100" s="130"/>
      <c r="E100" s="122"/>
      <c r="K100" s="122">
        <v>325</v>
      </c>
      <c r="L100" s="107">
        <f t="shared" si="6"/>
        <v>0</v>
      </c>
    </row>
    <row r="101" spans="1:12" x14ac:dyDescent="0.2">
      <c r="A101" s="37" t="s">
        <v>860</v>
      </c>
      <c r="B101" s="37" t="s">
        <v>861</v>
      </c>
      <c r="C101" s="124">
        <f t="shared" si="9"/>
        <v>0</v>
      </c>
      <c r="D101" s="130"/>
      <c r="E101" s="122"/>
      <c r="K101" s="122">
        <v>326</v>
      </c>
      <c r="L101" s="107">
        <f t="shared" si="6"/>
        <v>0</v>
      </c>
    </row>
    <row r="102" spans="1:12" x14ac:dyDescent="0.2">
      <c r="A102" s="34">
        <v>3.3</v>
      </c>
      <c r="B102" s="34" t="s">
        <v>862</v>
      </c>
      <c r="C102" s="128">
        <f>SUM(C103:C108)</f>
        <v>0</v>
      </c>
      <c r="D102" s="130"/>
      <c r="E102" s="122"/>
      <c r="K102" s="122">
        <v>33</v>
      </c>
      <c r="L102" s="107">
        <f t="shared" si="6"/>
        <v>0</v>
      </c>
    </row>
    <row r="103" spans="1:12" x14ac:dyDescent="0.2">
      <c r="A103" s="37" t="s">
        <v>863</v>
      </c>
      <c r="B103" s="37" t="s">
        <v>864</v>
      </c>
      <c r="C103" s="124">
        <f t="shared" ref="C103:C108" si="10">+L103</f>
        <v>0</v>
      </c>
      <c r="D103" s="130"/>
      <c r="E103" s="122"/>
      <c r="K103" s="122">
        <v>331</v>
      </c>
      <c r="L103" s="107">
        <f t="shared" si="6"/>
        <v>0</v>
      </c>
    </row>
    <row r="104" spans="1:12" x14ac:dyDescent="0.2">
      <c r="A104" s="37" t="s">
        <v>865</v>
      </c>
      <c r="B104" s="37" t="s">
        <v>866</v>
      </c>
      <c r="C104" s="124">
        <f t="shared" si="10"/>
        <v>0</v>
      </c>
      <c r="D104" s="130"/>
      <c r="E104" s="122"/>
      <c r="K104" s="122">
        <v>332</v>
      </c>
      <c r="L104" s="107">
        <f t="shared" si="6"/>
        <v>0</v>
      </c>
    </row>
    <row r="105" spans="1:12" x14ac:dyDescent="0.2">
      <c r="A105" s="37" t="s">
        <v>867</v>
      </c>
      <c r="B105" s="37" t="s">
        <v>868</v>
      </c>
      <c r="C105" s="124">
        <f t="shared" si="10"/>
        <v>0</v>
      </c>
      <c r="D105" s="130"/>
      <c r="E105" s="122"/>
      <c r="K105" s="122">
        <v>333</v>
      </c>
      <c r="L105" s="107">
        <f t="shared" si="6"/>
        <v>0</v>
      </c>
    </row>
    <row r="106" spans="1:12" x14ac:dyDescent="0.2">
      <c r="A106" s="37" t="s">
        <v>869</v>
      </c>
      <c r="B106" s="37" t="s">
        <v>870</v>
      </c>
      <c r="C106" s="124">
        <f t="shared" si="10"/>
        <v>0</v>
      </c>
      <c r="D106" s="130"/>
      <c r="E106" s="122"/>
      <c r="K106" s="122">
        <v>334</v>
      </c>
      <c r="L106" s="107">
        <f t="shared" si="6"/>
        <v>0</v>
      </c>
    </row>
    <row r="107" spans="1:12" x14ac:dyDescent="0.2">
      <c r="A107" s="37" t="s">
        <v>871</v>
      </c>
      <c r="B107" s="37" t="s">
        <v>872</v>
      </c>
      <c r="C107" s="124">
        <f t="shared" si="10"/>
        <v>0</v>
      </c>
      <c r="D107" s="130"/>
      <c r="E107" s="122"/>
      <c r="K107" s="122">
        <v>335</v>
      </c>
      <c r="L107" s="107">
        <f t="shared" si="6"/>
        <v>0</v>
      </c>
    </row>
    <row r="108" spans="1:12" x14ac:dyDescent="0.2">
      <c r="A108" s="37" t="s">
        <v>873</v>
      </c>
      <c r="B108" s="37" t="s">
        <v>874</v>
      </c>
      <c r="C108" s="124">
        <f t="shared" si="10"/>
        <v>0</v>
      </c>
      <c r="D108" s="130"/>
      <c r="E108" s="122"/>
      <c r="K108" s="122">
        <v>336</v>
      </c>
      <c r="L108" s="107">
        <f t="shared" si="6"/>
        <v>0</v>
      </c>
    </row>
    <row r="109" spans="1:12" x14ac:dyDescent="0.2">
      <c r="A109" s="34">
        <v>3.4</v>
      </c>
      <c r="B109" s="34" t="s">
        <v>1749</v>
      </c>
      <c r="C109" s="128">
        <f>SUM(C110:C112)</f>
        <v>0</v>
      </c>
      <c r="D109" s="130"/>
      <c r="E109" s="122"/>
      <c r="K109" s="122">
        <v>34</v>
      </c>
      <c r="L109" s="107">
        <f t="shared" si="6"/>
        <v>0</v>
      </c>
    </row>
    <row r="110" spans="1:12" x14ac:dyDescent="0.2">
      <c r="A110" s="37" t="s">
        <v>875</v>
      </c>
      <c r="B110" s="37" t="s">
        <v>876</v>
      </c>
      <c r="C110" s="124">
        <f>+L110</f>
        <v>0</v>
      </c>
      <c r="D110" s="130"/>
      <c r="E110" s="122"/>
      <c r="K110" s="122">
        <v>341</v>
      </c>
      <c r="L110" s="107">
        <f t="shared" si="6"/>
        <v>0</v>
      </c>
    </row>
    <row r="111" spans="1:12" x14ac:dyDescent="0.2">
      <c r="A111" s="37" t="s">
        <v>877</v>
      </c>
      <c r="B111" s="37" t="s">
        <v>878</v>
      </c>
      <c r="C111" s="124">
        <f>+L111</f>
        <v>0</v>
      </c>
      <c r="D111" s="130"/>
      <c r="E111" s="122"/>
      <c r="K111" s="122">
        <v>342</v>
      </c>
      <c r="L111" s="107">
        <f t="shared" si="6"/>
        <v>0</v>
      </c>
    </row>
    <row r="112" spans="1:12" x14ac:dyDescent="0.2">
      <c r="A112" s="37" t="s">
        <v>879</v>
      </c>
      <c r="B112" s="37" t="s">
        <v>880</v>
      </c>
      <c r="C112" s="124">
        <f>+L112</f>
        <v>0</v>
      </c>
      <c r="D112" s="130"/>
      <c r="E112" s="122"/>
      <c r="K112" s="122">
        <v>343</v>
      </c>
      <c r="L112" s="107">
        <f t="shared" si="6"/>
        <v>0</v>
      </c>
    </row>
    <row r="113" spans="1:12" x14ac:dyDescent="0.2">
      <c r="A113" s="34">
        <v>3.5</v>
      </c>
      <c r="B113" s="34" t="s">
        <v>881</v>
      </c>
      <c r="C113" s="128">
        <f>SUM(C114:C119)</f>
        <v>0</v>
      </c>
      <c r="D113" s="130"/>
      <c r="E113" s="122"/>
      <c r="K113" s="122">
        <v>35</v>
      </c>
      <c r="L113" s="107">
        <f t="shared" si="6"/>
        <v>0</v>
      </c>
    </row>
    <row r="114" spans="1:12" x14ac:dyDescent="0.2">
      <c r="A114" s="37" t="s">
        <v>882</v>
      </c>
      <c r="B114" s="37" t="s">
        <v>883</v>
      </c>
      <c r="C114" s="124">
        <f t="shared" ref="C114:C119" si="11">+L114</f>
        <v>0</v>
      </c>
      <c r="D114" s="130"/>
      <c r="E114" s="122"/>
      <c r="K114" s="122">
        <v>351</v>
      </c>
      <c r="L114" s="107">
        <f t="shared" si="6"/>
        <v>0</v>
      </c>
    </row>
    <row r="115" spans="1:12" x14ac:dyDescent="0.2">
      <c r="A115" s="37" t="s">
        <v>884</v>
      </c>
      <c r="B115" s="37" t="s">
        <v>885</v>
      </c>
      <c r="C115" s="124">
        <f t="shared" si="11"/>
        <v>0</v>
      </c>
      <c r="D115" s="130"/>
      <c r="E115" s="122"/>
      <c r="K115" s="122">
        <v>352</v>
      </c>
      <c r="L115" s="107">
        <f t="shared" si="6"/>
        <v>0</v>
      </c>
    </row>
    <row r="116" spans="1:12" x14ac:dyDescent="0.2">
      <c r="A116" s="37" t="s">
        <v>886</v>
      </c>
      <c r="B116" s="37" t="s">
        <v>887</v>
      </c>
      <c r="C116" s="124">
        <f t="shared" si="11"/>
        <v>0</v>
      </c>
      <c r="D116" s="130"/>
      <c r="E116" s="122"/>
      <c r="K116" s="122">
        <v>353</v>
      </c>
      <c r="L116" s="107">
        <f t="shared" si="6"/>
        <v>0</v>
      </c>
    </row>
    <row r="117" spans="1:12" x14ac:dyDescent="0.2">
      <c r="A117" s="37" t="s">
        <v>888</v>
      </c>
      <c r="B117" s="37" t="s">
        <v>889</v>
      </c>
      <c r="C117" s="124">
        <f t="shared" si="11"/>
        <v>0</v>
      </c>
      <c r="D117" s="130"/>
      <c r="E117" s="122"/>
      <c r="K117" s="122">
        <v>354</v>
      </c>
      <c r="L117" s="107">
        <f t="shared" si="6"/>
        <v>0</v>
      </c>
    </row>
    <row r="118" spans="1:12" x14ac:dyDescent="0.2">
      <c r="A118" s="37" t="s">
        <v>890</v>
      </c>
      <c r="B118" s="37" t="s">
        <v>891</v>
      </c>
      <c r="C118" s="124">
        <f t="shared" si="11"/>
        <v>0</v>
      </c>
      <c r="D118" s="130"/>
      <c r="E118" s="122"/>
      <c r="K118" s="122">
        <v>355</v>
      </c>
      <c r="L118" s="107">
        <f t="shared" si="6"/>
        <v>0</v>
      </c>
    </row>
    <row r="119" spans="1:12" x14ac:dyDescent="0.2">
      <c r="A119" s="37" t="s">
        <v>892</v>
      </c>
      <c r="B119" s="37" t="s">
        <v>893</v>
      </c>
      <c r="C119" s="124">
        <f t="shared" si="11"/>
        <v>0</v>
      </c>
      <c r="D119" s="130"/>
      <c r="E119" s="122"/>
      <c r="K119" s="122">
        <v>356</v>
      </c>
      <c r="L119" s="107">
        <f t="shared" si="6"/>
        <v>0</v>
      </c>
    </row>
    <row r="120" spans="1:12" x14ac:dyDescent="0.2">
      <c r="A120" s="34">
        <v>3.6</v>
      </c>
      <c r="B120" s="34" t="s">
        <v>894</v>
      </c>
      <c r="C120" s="123">
        <f>+C121</f>
        <v>0</v>
      </c>
      <c r="D120" s="130"/>
      <c r="E120" s="122"/>
      <c r="K120" s="122">
        <v>36</v>
      </c>
      <c r="L120" s="107">
        <f t="shared" si="6"/>
        <v>0</v>
      </c>
    </row>
    <row r="121" spans="1:12" x14ac:dyDescent="0.2">
      <c r="A121" s="37" t="s">
        <v>895</v>
      </c>
      <c r="B121" s="37" t="s">
        <v>896</v>
      </c>
      <c r="C121" s="124">
        <f>+L121</f>
        <v>0</v>
      </c>
      <c r="D121" s="130"/>
      <c r="E121" s="122"/>
      <c r="K121" s="122">
        <v>361</v>
      </c>
      <c r="L121" s="107">
        <f t="shared" si="6"/>
        <v>0</v>
      </c>
    </row>
    <row r="122" spans="1:12" x14ac:dyDescent="0.2">
      <c r="A122" s="34">
        <v>3.7</v>
      </c>
      <c r="B122" s="34" t="s">
        <v>897</v>
      </c>
      <c r="C122" s="123">
        <f>+C123+C124</f>
        <v>0</v>
      </c>
      <c r="D122" s="130"/>
      <c r="E122" s="122"/>
      <c r="K122" s="122">
        <v>37</v>
      </c>
      <c r="L122" s="107">
        <f t="shared" si="6"/>
        <v>0</v>
      </c>
    </row>
    <row r="123" spans="1:12" x14ac:dyDescent="0.2">
      <c r="A123" s="37" t="s">
        <v>898</v>
      </c>
      <c r="B123" s="37" t="s">
        <v>899</v>
      </c>
      <c r="C123" s="124">
        <f>+L123</f>
        <v>0</v>
      </c>
      <c r="D123" s="130"/>
      <c r="E123" s="122"/>
      <c r="K123" s="122">
        <v>371</v>
      </c>
      <c r="L123" s="107">
        <f t="shared" si="6"/>
        <v>0</v>
      </c>
    </row>
    <row r="124" spans="1:12" x14ac:dyDescent="0.2">
      <c r="A124" s="37" t="s">
        <v>900</v>
      </c>
      <c r="B124" s="37" t="s">
        <v>901</v>
      </c>
      <c r="C124" s="124">
        <f>+L124</f>
        <v>0</v>
      </c>
      <c r="D124" s="130"/>
      <c r="E124" s="122"/>
      <c r="K124" s="122">
        <v>372</v>
      </c>
      <c r="L124" s="107">
        <f t="shared" si="6"/>
        <v>0</v>
      </c>
    </row>
    <row r="125" spans="1:12" x14ac:dyDescent="0.2">
      <c r="A125" s="34">
        <v>3.8</v>
      </c>
      <c r="B125" s="34" t="s">
        <v>1750</v>
      </c>
      <c r="C125" s="123">
        <f>SUM(C126:C129)</f>
        <v>300000</v>
      </c>
      <c r="D125" s="130"/>
      <c r="E125" s="122"/>
      <c r="K125" s="122">
        <v>38</v>
      </c>
      <c r="L125" s="107">
        <f t="shared" si="6"/>
        <v>0</v>
      </c>
    </row>
    <row r="126" spans="1:12" x14ac:dyDescent="0.2">
      <c r="A126" s="37" t="s">
        <v>902</v>
      </c>
      <c r="B126" s="37" t="s">
        <v>903</v>
      </c>
      <c r="C126" s="124">
        <f>+L126</f>
        <v>0</v>
      </c>
      <c r="D126" s="130"/>
      <c r="E126" s="122"/>
      <c r="K126" s="122">
        <v>381</v>
      </c>
      <c r="L126" s="107">
        <f t="shared" si="6"/>
        <v>0</v>
      </c>
    </row>
    <row r="127" spans="1:12" x14ac:dyDescent="0.2">
      <c r="A127" s="37" t="s">
        <v>904</v>
      </c>
      <c r="B127" s="37" t="s">
        <v>905</v>
      </c>
      <c r="C127" s="124">
        <f>+L127</f>
        <v>300000</v>
      </c>
      <c r="D127" s="130"/>
      <c r="E127" s="122"/>
      <c r="K127" s="122">
        <v>382</v>
      </c>
      <c r="L127" s="107">
        <f t="shared" si="6"/>
        <v>300000</v>
      </c>
    </row>
    <row r="128" spans="1:12" x14ac:dyDescent="0.2">
      <c r="A128" s="37" t="s">
        <v>906</v>
      </c>
      <c r="B128" s="37" t="s">
        <v>907</v>
      </c>
      <c r="C128" s="124">
        <f>+L128</f>
        <v>0</v>
      </c>
      <c r="D128" s="130"/>
      <c r="E128" s="122"/>
      <c r="K128" s="122">
        <v>383</v>
      </c>
      <c r="L128" s="107">
        <f t="shared" si="6"/>
        <v>0</v>
      </c>
    </row>
    <row r="129" spans="1:12" x14ac:dyDescent="0.2">
      <c r="A129" s="37" t="s">
        <v>908</v>
      </c>
      <c r="B129" s="37" t="s">
        <v>909</v>
      </c>
      <c r="C129" s="124">
        <f>+L129</f>
        <v>0</v>
      </c>
      <c r="D129" s="130"/>
      <c r="E129" s="122"/>
      <c r="K129" s="122">
        <v>384</v>
      </c>
      <c r="L129" s="107">
        <f t="shared" si="6"/>
        <v>0</v>
      </c>
    </row>
    <row r="130" spans="1:12" x14ac:dyDescent="0.2">
      <c r="A130" s="34">
        <v>3.9</v>
      </c>
      <c r="B130" s="34" t="s">
        <v>1751</v>
      </c>
      <c r="C130" s="123">
        <f>SUM(C131:C133)</f>
        <v>0</v>
      </c>
      <c r="D130" s="132"/>
      <c r="E130" s="122"/>
      <c r="K130" s="122">
        <v>39</v>
      </c>
      <c r="L130" s="107">
        <f t="shared" si="6"/>
        <v>0</v>
      </c>
    </row>
    <row r="131" spans="1:12" x14ac:dyDescent="0.2">
      <c r="A131" s="37" t="s">
        <v>910</v>
      </c>
      <c r="B131" s="37" t="s">
        <v>911</v>
      </c>
      <c r="C131" s="124">
        <f>+L131</f>
        <v>0</v>
      </c>
      <c r="D131" s="130"/>
      <c r="E131" s="122"/>
      <c r="K131" s="122">
        <v>391</v>
      </c>
      <c r="L131" s="107">
        <f t="shared" si="6"/>
        <v>0</v>
      </c>
    </row>
    <row r="132" spans="1:12" x14ac:dyDescent="0.2">
      <c r="A132" s="37" t="s">
        <v>912</v>
      </c>
      <c r="B132" s="37" t="s">
        <v>913</v>
      </c>
      <c r="C132" s="124">
        <f>+L132</f>
        <v>0</v>
      </c>
      <c r="D132" s="130"/>
      <c r="E132" s="122"/>
      <c r="K132" s="122">
        <v>392</v>
      </c>
      <c r="L132" s="107">
        <f t="shared" si="6"/>
        <v>0</v>
      </c>
    </row>
    <row r="133" spans="1:12" x14ac:dyDescent="0.2">
      <c r="A133" s="37" t="s">
        <v>914</v>
      </c>
      <c r="B133" s="37" t="s">
        <v>915</v>
      </c>
      <c r="C133" s="124">
        <f>+L133</f>
        <v>0</v>
      </c>
      <c r="D133" s="130"/>
      <c r="E133" s="122"/>
      <c r="K133" s="122">
        <v>393</v>
      </c>
      <c r="L133" s="107">
        <f t="shared" si="6"/>
        <v>0</v>
      </c>
    </row>
    <row r="134" spans="1:12" x14ac:dyDescent="0.15">
      <c r="A134" s="34">
        <v>4</v>
      </c>
      <c r="B134" s="133" t="s">
        <v>916</v>
      </c>
      <c r="C134" s="123">
        <f>+C135+C138+C142+C147</f>
        <v>1000000</v>
      </c>
      <c r="D134" s="130"/>
      <c r="E134" s="122"/>
      <c r="K134" s="122">
        <v>4</v>
      </c>
      <c r="L134" s="107">
        <f t="shared" si="6"/>
        <v>0</v>
      </c>
    </row>
    <row r="135" spans="1:12" x14ac:dyDescent="0.2">
      <c r="A135" s="34">
        <v>4.0999999999999996</v>
      </c>
      <c r="B135" s="34" t="s">
        <v>917</v>
      </c>
      <c r="C135" s="123">
        <f>+C136+C137</f>
        <v>0</v>
      </c>
      <c r="D135" s="130"/>
      <c r="E135" s="122"/>
      <c r="K135" s="122">
        <v>41</v>
      </c>
      <c r="L135" s="107">
        <f t="shared" si="6"/>
        <v>0</v>
      </c>
    </row>
    <row r="136" spans="1:12" x14ac:dyDescent="0.2">
      <c r="A136" s="37" t="s">
        <v>918</v>
      </c>
      <c r="B136" s="37" t="s">
        <v>919</v>
      </c>
      <c r="C136" s="124">
        <f>+L136</f>
        <v>0</v>
      </c>
      <c r="D136" s="130"/>
      <c r="E136" s="122"/>
      <c r="K136" s="122">
        <v>411</v>
      </c>
      <c r="L136" s="107">
        <f t="shared" si="6"/>
        <v>0</v>
      </c>
    </row>
    <row r="137" spans="1:12" x14ac:dyDescent="0.2">
      <c r="A137" s="37" t="s">
        <v>920</v>
      </c>
      <c r="B137" s="37" t="s">
        <v>921</v>
      </c>
      <c r="C137" s="124">
        <f>+L137</f>
        <v>0</v>
      </c>
      <c r="D137" s="130"/>
      <c r="E137" s="122"/>
      <c r="K137" s="122">
        <v>412</v>
      </c>
      <c r="L137" s="107">
        <f t="shared" ref="L137:L148" si="12">SUMIF($N$8:$N$73,K137,$O$8:$O$73)</f>
        <v>0</v>
      </c>
    </row>
    <row r="138" spans="1:12" ht="22.5" x14ac:dyDescent="0.2">
      <c r="A138" s="34">
        <v>4.2</v>
      </c>
      <c r="B138" s="34" t="s">
        <v>922</v>
      </c>
      <c r="C138" s="123">
        <f>SUM(C139:C141)</f>
        <v>0</v>
      </c>
      <c r="D138" s="130"/>
      <c r="E138" s="122"/>
      <c r="K138" s="122">
        <v>42</v>
      </c>
      <c r="L138" s="107">
        <f t="shared" si="12"/>
        <v>0</v>
      </c>
    </row>
    <row r="139" spans="1:12" x14ac:dyDescent="0.2">
      <c r="A139" s="37" t="s">
        <v>923</v>
      </c>
      <c r="B139" s="37" t="s">
        <v>924</v>
      </c>
      <c r="C139" s="124">
        <f>+L139</f>
        <v>0</v>
      </c>
      <c r="D139" s="130"/>
      <c r="E139" s="122"/>
      <c r="K139" s="122">
        <v>421</v>
      </c>
      <c r="L139" s="107">
        <f t="shared" si="12"/>
        <v>0</v>
      </c>
    </row>
    <row r="140" spans="1:12" x14ac:dyDescent="0.2">
      <c r="A140" s="37" t="s">
        <v>925</v>
      </c>
      <c r="B140" s="37" t="s">
        <v>926</v>
      </c>
      <c r="C140" s="124">
        <f>+L140</f>
        <v>0</v>
      </c>
      <c r="D140" s="130"/>
      <c r="E140" s="122"/>
      <c r="K140" s="122">
        <v>422</v>
      </c>
      <c r="L140" s="107">
        <f t="shared" si="12"/>
        <v>0</v>
      </c>
    </row>
    <row r="141" spans="1:12" x14ac:dyDescent="0.2">
      <c r="A141" s="37" t="s">
        <v>927</v>
      </c>
      <c r="B141" s="37" t="s">
        <v>928</v>
      </c>
      <c r="C141" s="124">
        <f>+L141</f>
        <v>0</v>
      </c>
      <c r="D141" s="130"/>
      <c r="E141" s="122"/>
      <c r="K141" s="122">
        <v>423</v>
      </c>
      <c r="L141" s="107">
        <f t="shared" si="12"/>
        <v>0</v>
      </c>
    </row>
    <row r="142" spans="1:12" x14ac:dyDescent="0.2">
      <c r="A142" s="34">
        <v>4.3</v>
      </c>
      <c r="B142" s="34" t="s">
        <v>929</v>
      </c>
      <c r="C142" s="123">
        <f>SUM(C143:C146)</f>
        <v>0</v>
      </c>
      <c r="D142" s="130"/>
      <c r="E142" s="122"/>
      <c r="K142" s="122">
        <v>43</v>
      </c>
      <c r="L142" s="107">
        <f t="shared" si="12"/>
        <v>0</v>
      </c>
    </row>
    <row r="143" spans="1:12" x14ac:dyDescent="0.2">
      <c r="A143" s="37" t="s">
        <v>930</v>
      </c>
      <c r="B143" s="37" t="s">
        <v>931</v>
      </c>
      <c r="C143" s="124">
        <f>+L143</f>
        <v>0</v>
      </c>
      <c r="D143" s="130"/>
      <c r="E143" s="122"/>
      <c r="K143" s="122">
        <v>431</v>
      </c>
      <c r="L143" s="107">
        <f t="shared" si="12"/>
        <v>0</v>
      </c>
    </row>
    <row r="144" spans="1:12" x14ac:dyDescent="0.2">
      <c r="A144" s="37" t="s">
        <v>932</v>
      </c>
      <c r="B144" s="37" t="s">
        <v>933</v>
      </c>
      <c r="C144" s="124">
        <f>+L144</f>
        <v>0</v>
      </c>
      <c r="D144" s="130"/>
      <c r="E144" s="122"/>
      <c r="K144" s="122">
        <v>432</v>
      </c>
      <c r="L144" s="107">
        <f t="shared" si="12"/>
        <v>0</v>
      </c>
    </row>
    <row r="145" spans="1:12" x14ac:dyDescent="0.2">
      <c r="A145" s="37" t="s">
        <v>934</v>
      </c>
      <c r="B145" s="37" t="s">
        <v>935</v>
      </c>
      <c r="C145" s="124">
        <f>+L145</f>
        <v>0</v>
      </c>
      <c r="D145" s="130"/>
      <c r="E145" s="122"/>
      <c r="K145" s="122">
        <v>433</v>
      </c>
      <c r="L145" s="107">
        <f t="shared" si="12"/>
        <v>0</v>
      </c>
    </row>
    <row r="146" spans="1:12" x14ac:dyDescent="0.2">
      <c r="A146" s="37" t="s">
        <v>936</v>
      </c>
      <c r="B146" s="37" t="s">
        <v>937</v>
      </c>
      <c r="C146" s="124">
        <f>+L146</f>
        <v>0</v>
      </c>
      <c r="D146" s="130"/>
      <c r="E146" s="122"/>
      <c r="K146" s="122">
        <v>434</v>
      </c>
      <c r="L146" s="107">
        <f t="shared" si="12"/>
        <v>0</v>
      </c>
    </row>
    <row r="147" spans="1:12" x14ac:dyDescent="0.2">
      <c r="A147" s="34">
        <v>4.4000000000000004</v>
      </c>
      <c r="B147" s="34" t="s">
        <v>938</v>
      </c>
      <c r="C147" s="123">
        <f>+C148</f>
        <v>1000000</v>
      </c>
      <c r="D147" s="130"/>
      <c r="E147" s="122"/>
      <c r="K147" s="122">
        <v>44</v>
      </c>
      <c r="L147" s="107">
        <f t="shared" si="12"/>
        <v>0</v>
      </c>
    </row>
    <row r="148" spans="1:12" x14ac:dyDescent="0.2">
      <c r="A148" s="37" t="s">
        <v>939</v>
      </c>
      <c r="B148" s="37" t="s">
        <v>940</v>
      </c>
      <c r="C148" s="124">
        <f>+L148</f>
        <v>1000000</v>
      </c>
      <c r="D148" s="130"/>
      <c r="E148" s="122"/>
      <c r="K148" s="122">
        <v>441</v>
      </c>
      <c r="L148" s="107">
        <f t="shared" si="12"/>
        <v>1000000</v>
      </c>
    </row>
    <row r="149" spans="1:12" x14ac:dyDescent="0.2">
      <c r="A149" s="134"/>
      <c r="B149" s="135" t="s">
        <v>14</v>
      </c>
      <c r="C149" s="123">
        <f>+C6+C45+C91+C134</f>
        <v>179647219.74000001</v>
      </c>
      <c r="D149" s="130"/>
      <c r="E149" s="122"/>
    </row>
    <row r="150" spans="1:12" x14ac:dyDescent="0.2">
      <c r="D150" s="130"/>
      <c r="E150" s="122"/>
    </row>
    <row r="151" spans="1:12" x14ac:dyDescent="0.2">
      <c r="D151" s="130"/>
      <c r="E151" s="122"/>
    </row>
    <row r="152" spans="1:12" x14ac:dyDescent="0.2">
      <c r="D152" s="130"/>
      <c r="E152" s="122"/>
    </row>
    <row r="153" spans="1:12" x14ac:dyDescent="0.2">
      <c r="D153" s="130"/>
      <c r="E153" s="122"/>
    </row>
    <row r="154" spans="1:12" x14ac:dyDescent="0.2">
      <c r="D154" s="130"/>
      <c r="E154" s="122"/>
    </row>
    <row r="155" spans="1:12" x14ac:dyDescent="0.2">
      <c r="D155" s="130"/>
      <c r="E155" s="122"/>
    </row>
    <row r="156" spans="1:12" x14ac:dyDescent="0.2">
      <c r="D156" s="130"/>
      <c r="E156" s="122"/>
    </row>
    <row r="157" spans="1:12" x14ac:dyDescent="0.2">
      <c r="D157" s="130"/>
      <c r="E157" s="122"/>
    </row>
    <row r="158" spans="1:12" x14ac:dyDescent="0.2">
      <c r="D158" s="130"/>
      <c r="E158" s="122"/>
    </row>
    <row r="159" spans="1:12" x14ac:dyDescent="0.2">
      <c r="D159" s="130"/>
      <c r="E159" s="122"/>
    </row>
    <row r="160" spans="1:12" x14ac:dyDescent="0.2">
      <c r="D160" s="130"/>
      <c r="E160" s="122"/>
    </row>
    <row r="161" spans="4:5" x14ac:dyDescent="0.2">
      <c r="D161" s="130"/>
      <c r="E161" s="122"/>
    </row>
    <row r="162" spans="4:5" x14ac:dyDescent="0.2">
      <c r="D162" s="130"/>
      <c r="E162" s="122"/>
    </row>
    <row r="163" spans="4:5" x14ac:dyDescent="0.2">
      <c r="D163" s="130"/>
      <c r="E163" s="122"/>
    </row>
    <row r="164" spans="4:5" x14ac:dyDescent="0.2">
      <c r="D164" s="130"/>
      <c r="E164" s="122"/>
    </row>
    <row r="165" spans="4:5" x14ac:dyDescent="0.2">
      <c r="D165" s="130"/>
      <c r="E165" s="122"/>
    </row>
    <row r="166" spans="4:5" x14ac:dyDescent="0.2">
      <c r="D166" s="130"/>
      <c r="E166" s="122"/>
    </row>
    <row r="167" spans="4:5" x14ac:dyDescent="0.2">
      <c r="D167" s="130"/>
      <c r="E167" s="122"/>
    </row>
    <row r="168" spans="4:5" x14ac:dyDescent="0.2">
      <c r="D168" s="130"/>
      <c r="E168" s="122"/>
    </row>
    <row r="169" spans="4:5" x14ac:dyDescent="0.2">
      <c r="D169" s="130"/>
      <c r="E169" s="122"/>
    </row>
    <row r="170" spans="4:5" x14ac:dyDescent="0.2">
      <c r="D170" s="130"/>
      <c r="E170" s="122"/>
    </row>
    <row r="171" spans="4:5" x14ac:dyDescent="0.2">
      <c r="D171" s="130"/>
      <c r="E171" s="122"/>
    </row>
    <row r="172" spans="4:5" x14ac:dyDescent="0.2">
      <c r="D172" s="130"/>
      <c r="E172" s="122"/>
    </row>
    <row r="173" spans="4:5" x14ac:dyDescent="0.2">
      <c r="D173" s="132"/>
      <c r="E173" s="122"/>
    </row>
    <row r="174" spans="4:5" x14ac:dyDescent="0.2">
      <c r="D174" s="130"/>
      <c r="E174" s="122"/>
    </row>
    <row r="175" spans="4:5" x14ac:dyDescent="0.2">
      <c r="D175" s="130"/>
      <c r="E175" s="122"/>
    </row>
    <row r="176" spans="4:5" x14ac:dyDescent="0.2">
      <c r="D176" s="130"/>
      <c r="E176" s="122"/>
    </row>
    <row r="177" spans="1:12" x14ac:dyDescent="0.2">
      <c r="D177" s="130"/>
      <c r="E177" s="122"/>
    </row>
    <row r="178" spans="1:12" x14ac:dyDescent="0.2">
      <c r="A178" s="137">
        <v>1</v>
      </c>
      <c r="B178" s="138" t="s">
        <v>1752</v>
      </c>
      <c r="C178" s="139">
        <f>SUM(C179:C187)</f>
        <v>77044915.429999992</v>
      </c>
      <c r="D178" s="130"/>
      <c r="E178" s="122"/>
    </row>
    <row r="179" spans="1:12" x14ac:dyDescent="0.2">
      <c r="A179" s="134">
        <v>1.1000000000000001</v>
      </c>
      <c r="B179" s="140" t="s">
        <v>703</v>
      </c>
      <c r="C179" s="141">
        <f t="shared" ref="C179:C187" si="13">+L179</f>
        <v>0</v>
      </c>
      <c r="D179" s="130"/>
      <c r="E179" s="122"/>
      <c r="K179" s="104">
        <v>11</v>
      </c>
      <c r="L179" s="104">
        <f>SUMIF($M$8:$M$73,K179,$O$8:$O$73)</f>
        <v>0</v>
      </c>
    </row>
    <row r="180" spans="1:12" x14ac:dyDescent="0.2">
      <c r="A180" s="134">
        <v>1.2</v>
      </c>
      <c r="B180" s="140" t="s">
        <v>1753</v>
      </c>
      <c r="C180" s="141">
        <f t="shared" si="13"/>
        <v>0</v>
      </c>
      <c r="D180" s="130"/>
      <c r="E180" s="122"/>
      <c r="K180" s="104">
        <v>12</v>
      </c>
      <c r="L180" s="104">
        <f t="shared" ref="L180:L210" si="14">SUMIF($M$8:$M$73,K180,$O$8:$O$73)</f>
        <v>0</v>
      </c>
    </row>
    <row r="181" spans="1:12" x14ac:dyDescent="0.2">
      <c r="A181" s="134">
        <v>1.3</v>
      </c>
      <c r="B181" s="140" t="s">
        <v>1754</v>
      </c>
      <c r="C181" s="141">
        <f t="shared" si="13"/>
        <v>2000000</v>
      </c>
      <c r="D181" s="130"/>
      <c r="E181" s="122"/>
      <c r="K181" s="104">
        <v>13</v>
      </c>
      <c r="L181" s="104">
        <f t="shared" si="14"/>
        <v>2000000</v>
      </c>
    </row>
    <row r="182" spans="1:12" x14ac:dyDescent="0.2">
      <c r="A182" s="134">
        <v>1.4</v>
      </c>
      <c r="B182" s="140" t="s">
        <v>734</v>
      </c>
      <c r="C182" s="141">
        <f t="shared" si="13"/>
        <v>0</v>
      </c>
      <c r="D182" s="130"/>
      <c r="E182" s="122"/>
      <c r="K182" s="104">
        <v>14</v>
      </c>
      <c r="L182" s="104">
        <f t="shared" si="14"/>
        <v>0</v>
      </c>
    </row>
    <row r="183" spans="1:12" x14ac:dyDescent="0.2">
      <c r="A183" s="134">
        <v>1.5</v>
      </c>
      <c r="B183" s="140" t="s">
        <v>1755</v>
      </c>
      <c r="C183" s="141">
        <f t="shared" si="13"/>
        <v>70244915.429999992</v>
      </c>
      <c r="D183" s="130"/>
      <c r="E183" s="122"/>
      <c r="K183" s="104">
        <v>15</v>
      </c>
      <c r="L183" s="104">
        <f t="shared" si="14"/>
        <v>70244915.429999992</v>
      </c>
    </row>
    <row r="184" spans="1:12" x14ac:dyDescent="0.2">
      <c r="A184" s="134">
        <v>1.6</v>
      </c>
      <c r="B184" s="140" t="s">
        <v>742</v>
      </c>
      <c r="C184" s="141">
        <f t="shared" si="13"/>
        <v>0</v>
      </c>
      <c r="D184" s="130"/>
      <c r="E184" s="122"/>
      <c r="K184" s="104">
        <v>16</v>
      </c>
      <c r="L184" s="104">
        <f t="shared" si="14"/>
        <v>0</v>
      </c>
    </row>
    <row r="185" spans="1:12" x14ac:dyDescent="0.2">
      <c r="A185" s="134">
        <v>1.7</v>
      </c>
      <c r="B185" s="140" t="s">
        <v>1756</v>
      </c>
      <c r="C185" s="141">
        <f t="shared" si="13"/>
        <v>4800000</v>
      </c>
      <c r="D185" s="130"/>
      <c r="E185" s="122"/>
      <c r="K185" s="104">
        <v>17</v>
      </c>
      <c r="L185" s="104">
        <f t="shared" si="14"/>
        <v>4800000</v>
      </c>
    </row>
    <row r="186" spans="1:12" x14ac:dyDescent="0.2">
      <c r="A186" s="134">
        <v>1.8</v>
      </c>
      <c r="B186" s="140" t="s">
        <v>1757</v>
      </c>
      <c r="C186" s="141">
        <f t="shared" si="13"/>
        <v>0</v>
      </c>
      <c r="D186" s="130"/>
      <c r="E186" s="122"/>
      <c r="K186" s="104">
        <v>18</v>
      </c>
      <c r="L186" s="104">
        <f t="shared" si="14"/>
        <v>0</v>
      </c>
    </row>
    <row r="187" spans="1:12" x14ac:dyDescent="0.2">
      <c r="A187" s="134">
        <v>1.9</v>
      </c>
      <c r="B187" s="140" t="s">
        <v>1758</v>
      </c>
      <c r="C187" s="141">
        <f t="shared" si="13"/>
        <v>0</v>
      </c>
      <c r="D187" s="130"/>
      <c r="E187" s="122"/>
      <c r="K187" s="104">
        <v>19</v>
      </c>
      <c r="L187" s="104">
        <f t="shared" si="14"/>
        <v>0</v>
      </c>
    </row>
    <row r="188" spans="1:12" x14ac:dyDescent="0.2">
      <c r="A188" s="142">
        <v>2</v>
      </c>
      <c r="B188" s="143" t="s">
        <v>1759</v>
      </c>
      <c r="C188" s="144">
        <f>SUM(C189:C195)</f>
        <v>101302304.31</v>
      </c>
      <c r="K188" s="104">
        <v>20</v>
      </c>
      <c r="L188" s="104">
        <f t="shared" si="14"/>
        <v>0</v>
      </c>
    </row>
    <row r="189" spans="1:12" x14ac:dyDescent="0.2">
      <c r="A189" s="134">
        <v>2.1</v>
      </c>
      <c r="B189" s="140" t="s">
        <v>1760</v>
      </c>
      <c r="C189" s="141">
        <f t="shared" ref="C189:C195" si="15">+L189</f>
        <v>5500000</v>
      </c>
      <c r="K189" s="104">
        <v>21</v>
      </c>
      <c r="L189" s="104">
        <f t="shared" si="14"/>
        <v>5500000</v>
      </c>
    </row>
    <row r="190" spans="1:12" x14ac:dyDescent="0.2">
      <c r="A190" s="134">
        <v>2.2000000000000002</v>
      </c>
      <c r="B190" s="140" t="s">
        <v>1761</v>
      </c>
      <c r="C190" s="141">
        <f t="shared" si="15"/>
        <v>75975000</v>
      </c>
      <c r="K190" s="104">
        <v>22</v>
      </c>
      <c r="L190" s="104">
        <f t="shared" si="14"/>
        <v>75975000</v>
      </c>
    </row>
    <row r="191" spans="1:12" x14ac:dyDescent="0.2">
      <c r="A191" s="134">
        <v>2.2999999999999998</v>
      </c>
      <c r="B191" s="140" t="s">
        <v>1762</v>
      </c>
      <c r="C191" s="141">
        <f t="shared" si="15"/>
        <v>4200000</v>
      </c>
      <c r="K191" s="104">
        <v>23</v>
      </c>
      <c r="L191" s="104">
        <f t="shared" si="14"/>
        <v>4200000</v>
      </c>
    </row>
    <row r="192" spans="1:12" x14ac:dyDescent="0.2">
      <c r="A192" s="134">
        <v>2.4</v>
      </c>
      <c r="B192" s="140" t="s">
        <v>1763</v>
      </c>
      <c r="C192" s="141">
        <f t="shared" si="15"/>
        <v>6950000</v>
      </c>
      <c r="K192" s="104">
        <v>24</v>
      </c>
      <c r="L192" s="104">
        <f t="shared" si="14"/>
        <v>6950000</v>
      </c>
    </row>
    <row r="193" spans="1:12" x14ac:dyDescent="0.2">
      <c r="A193" s="134">
        <v>2.5</v>
      </c>
      <c r="B193" s="140" t="s">
        <v>1764</v>
      </c>
      <c r="C193" s="141">
        <f t="shared" si="15"/>
        <v>6677304.3100000005</v>
      </c>
      <c r="K193" s="104">
        <v>25</v>
      </c>
      <c r="L193" s="104">
        <f t="shared" si="14"/>
        <v>6677304.3100000005</v>
      </c>
    </row>
    <row r="194" spans="1:12" x14ac:dyDescent="0.2">
      <c r="A194" s="134">
        <v>2.6</v>
      </c>
      <c r="B194" s="140" t="s">
        <v>1765</v>
      </c>
      <c r="C194" s="141">
        <f t="shared" si="15"/>
        <v>1850000</v>
      </c>
      <c r="K194" s="104">
        <v>26</v>
      </c>
      <c r="L194" s="104">
        <f t="shared" si="14"/>
        <v>1850000</v>
      </c>
    </row>
    <row r="195" spans="1:12" x14ac:dyDescent="0.2">
      <c r="A195" s="134">
        <v>2.7</v>
      </c>
      <c r="B195" s="140" t="s">
        <v>844</v>
      </c>
      <c r="C195" s="141">
        <f t="shared" si="15"/>
        <v>150000</v>
      </c>
      <c r="K195" s="104">
        <v>27</v>
      </c>
      <c r="L195" s="104">
        <f t="shared" si="14"/>
        <v>150000</v>
      </c>
    </row>
    <row r="196" spans="1:12" x14ac:dyDescent="0.2">
      <c r="A196" s="142">
        <v>3</v>
      </c>
      <c r="B196" s="143" t="s">
        <v>1766</v>
      </c>
      <c r="C196" s="144">
        <f>SUM(C197:C205)</f>
        <v>300000</v>
      </c>
      <c r="K196" s="104">
        <v>30</v>
      </c>
      <c r="L196" s="104">
        <f t="shared" si="14"/>
        <v>0</v>
      </c>
    </row>
    <row r="197" spans="1:12" x14ac:dyDescent="0.2">
      <c r="A197" s="134">
        <v>3.1</v>
      </c>
      <c r="B197" s="140" t="s">
        <v>1767</v>
      </c>
      <c r="C197" s="141">
        <f t="shared" ref="C197:C205" si="16">+L197</f>
        <v>0</v>
      </c>
      <c r="K197" s="104">
        <v>31</v>
      </c>
      <c r="L197" s="104">
        <f t="shared" si="14"/>
        <v>0</v>
      </c>
    </row>
    <row r="198" spans="1:12" x14ac:dyDescent="0.2">
      <c r="A198" s="134">
        <v>3.2</v>
      </c>
      <c r="B198" s="140" t="s">
        <v>1768</v>
      </c>
      <c r="C198" s="141">
        <f t="shared" si="16"/>
        <v>0</v>
      </c>
      <c r="K198" s="104">
        <v>32</v>
      </c>
      <c r="L198" s="104">
        <f t="shared" si="14"/>
        <v>0</v>
      </c>
    </row>
    <row r="199" spans="1:12" x14ac:dyDescent="0.2">
      <c r="A199" s="134">
        <v>3.3</v>
      </c>
      <c r="B199" s="140" t="s">
        <v>1769</v>
      </c>
      <c r="C199" s="141">
        <f t="shared" si="16"/>
        <v>0</v>
      </c>
      <c r="K199" s="104">
        <v>33</v>
      </c>
      <c r="L199" s="104">
        <f t="shared" si="14"/>
        <v>0</v>
      </c>
    </row>
    <row r="200" spans="1:12" x14ac:dyDescent="0.2">
      <c r="A200" s="134">
        <v>3.4</v>
      </c>
      <c r="B200" s="140" t="s">
        <v>1770</v>
      </c>
      <c r="C200" s="141">
        <f t="shared" si="16"/>
        <v>0</v>
      </c>
      <c r="K200" s="104">
        <v>34</v>
      </c>
      <c r="L200" s="104">
        <f t="shared" si="14"/>
        <v>0</v>
      </c>
    </row>
    <row r="201" spans="1:12" x14ac:dyDescent="0.2">
      <c r="A201" s="134">
        <v>3.5</v>
      </c>
      <c r="B201" s="140" t="s">
        <v>1771</v>
      </c>
      <c r="C201" s="141">
        <f t="shared" si="16"/>
        <v>0</v>
      </c>
      <c r="K201" s="104">
        <v>35</v>
      </c>
      <c r="L201" s="104">
        <f t="shared" si="14"/>
        <v>0</v>
      </c>
    </row>
    <row r="202" spans="1:12" x14ac:dyDescent="0.2">
      <c r="A202" s="134">
        <v>3.6</v>
      </c>
      <c r="B202" s="140" t="s">
        <v>896</v>
      </c>
      <c r="C202" s="141">
        <f t="shared" si="16"/>
        <v>0</v>
      </c>
      <c r="K202" s="104">
        <v>36</v>
      </c>
      <c r="L202" s="104">
        <f t="shared" si="14"/>
        <v>0</v>
      </c>
    </row>
    <row r="203" spans="1:12" x14ac:dyDescent="0.2">
      <c r="A203" s="134">
        <v>3.7</v>
      </c>
      <c r="B203" s="140" t="s">
        <v>899</v>
      </c>
      <c r="C203" s="141">
        <f t="shared" si="16"/>
        <v>0</v>
      </c>
      <c r="K203" s="104">
        <v>37</v>
      </c>
      <c r="L203" s="104">
        <f t="shared" si="14"/>
        <v>0</v>
      </c>
    </row>
    <row r="204" spans="1:12" x14ac:dyDescent="0.2">
      <c r="A204" s="134">
        <v>3.8</v>
      </c>
      <c r="B204" s="140" t="s">
        <v>1772</v>
      </c>
      <c r="C204" s="141">
        <f t="shared" si="16"/>
        <v>300000</v>
      </c>
      <c r="K204" s="104">
        <v>38</v>
      </c>
      <c r="L204" s="104">
        <f t="shared" si="14"/>
        <v>300000</v>
      </c>
    </row>
    <row r="205" spans="1:12" x14ac:dyDescent="0.2">
      <c r="A205" s="134">
        <v>3.9</v>
      </c>
      <c r="B205" s="140" t="s">
        <v>1773</v>
      </c>
      <c r="C205" s="141">
        <f t="shared" si="16"/>
        <v>0</v>
      </c>
      <c r="K205" s="104">
        <v>39</v>
      </c>
      <c r="L205" s="104">
        <f t="shared" si="14"/>
        <v>0</v>
      </c>
    </row>
    <row r="206" spans="1:12" x14ac:dyDescent="0.2">
      <c r="A206" s="142">
        <v>4</v>
      </c>
      <c r="B206" s="143" t="s">
        <v>1774</v>
      </c>
      <c r="C206" s="144">
        <f>SUM(C207:C210)</f>
        <v>1000000</v>
      </c>
      <c r="K206" s="104">
        <v>40</v>
      </c>
      <c r="L206" s="104">
        <f t="shared" si="14"/>
        <v>0</v>
      </c>
    </row>
    <row r="207" spans="1:12" x14ac:dyDescent="0.2">
      <c r="A207" s="134">
        <v>4.0999999999999996</v>
      </c>
      <c r="B207" s="140" t="s">
        <v>1775</v>
      </c>
      <c r="C207" s="141">
        <f>+L207</f>
        <v>0</v>
      </c>
      <c r="K207" s="104">
        <v>41</v>
      </c>
      <c r="L207" s="104">
        <f t="shared" si="14"/>
        <v>0</v>
      </c>
    </row>
    <row r="208" spans="1:12" x14ac:dyDescent="0.2">
      <c r="A208" s="134">
        <v>4.2</v>
      </c>
      <c r="B208" s="140" t="s">
        <v>1776</v>
      </c>
      <c r="C208" s="141">
        <f>+L208</f>
        <v>0</v>
      </c>
      <c r="K208" s="104">
        <v>42</v>
      </c>
      <c r="L208" s="104">
        <f t="shared" si="14"/>
        <v>0</v>
      </c>
    </row>
    <row r="209" spans="1:12" x14ac:dyDescent="0.2">
      <c r="A209" s="134">
        <v>4.3</v>
      </c>
      <c r="B209" s="140" t="s">
        <v>931</v>
      </c>
      <c r="C209" s="141">
        <f>+L209</f>
        <v>0</v>
      </c>
      <c r="K209" s="104">
        <v>43</v>
      </c>
      <c r="L209" s="104">
        <f t="shared" si="14"/>
        <v>0</v>
      </c>
    </row>
    <row r="210" spans="1:12" x14ac:dyDescent="0.2">
      <c r="A210" s="134">
        <v>4.4000000000000004</v>
      </c>
      <c r="B210" s="140" t="s">
        <v>940</v>
      </c>
      <c r="C210" s="141">
        <f>+L210</f>
        <v>1000000</v>
      </c>
      <c r="K210" s="104">
        <v>44</v>
      </c>
      <c r="L210" s="104">
        <f t="shared" si="14"/>
        <v>1000000</v>
      </c>
    </row>
    <row r="211" spans="1:12" x14ac:dyDescent="0.2">
      <c r="A211" s="134"/>
      <c r="B211" s="135" t="s">
        <v>14</v>
      </c>
      <c r="C211" s="123">
        <f>+C206+C196+C188+C178</f>
        <v>179647219.74000001</v>
      </c>
    </row>
    <row r="212" spans="1:12" x14ac:dyDescent="0.2">
      <c r="A212" s="145"/>
      <c r="B212" s="146"/>
      <c r="C212" s="147"/>
    </row>
    <row r="213" spans="1:12" x14ac:dyDescent="0.2">
      <c r="B213" s="148"/>
      <c r="C213" s="149"/>
    </row>
    <row r="214" spans="1:12" x14ac:dyDescent="0.2">
      <c r="B214" s="150"/>
      <c r="C214" s="151"/>
    </row>
    <row r="215" spans="1:12" x14ac:dyDescent="0.2">
      <c r="B215" s="148"/>
      <c r="C215" s="149"/>
    </row>
    <row r="216" spans="1:12" x14ac:dyDescent="0.2">
      <c r="B216" s="150"/>
      <c r="C216" s="151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8D74-8797-4954-BEB0-9D8C389A799A}">
  <dimension ref="A1:M51"/>
  <sheetViews>
    <sheetView workbookViewId="0">
      <pane ySplit="6" topLeftCell="A20" activePane="bottomLeft" state="frozen"/>
      <selection pane="bottomLeft" activeCell="C7" sqref="C7:C36"/>
    </sheetView>
  </sheetViews>
  <sheetFormatPr baseColWidth="10" defaultRowHeight="12" x14ac:dyDescent="0.2"/>
  <cols>
    <col min="1" max="1" width="80.85546875" style="104" bestFit="1" customWidth="1"/>
    <col min="2" max="2" width="9.42578125" style="104" customWidth="1"/>
    <col min="3" max="3" width="26.28515625" style="136" customWidth="1"/>
    <col min="4" max="16384" width="11.42578125" style="104"/>
  </cols>
  <sheetData>
    <row r="1" spans="1:11" x14ac:dyDescent="0.2">
      <c r="A1" s="169" t="str">
        <f>+[1]CLA_FUN!B1</f>
        <v>Municipio de  GUADALCAZAR, S.L.P.</v>
      </c>
      <c r="B1" s="169"/>
      <c r="C1" s="169"/>
    </row>
    <row r="2" spans="1:11" x14ac:dyDescent="0.2">
      <c r="A2" s="169" t="s">
        <v>1173</v>
      </c>
      <c r="B2" s="169"/>
      <c r="C2" s="169"/>
    </row>
    <row r="3" spans="1:11" x14ac:dyDescent="0.2">
      <c r="A3" s="169" t="s">
        <v>1167</v>
      </c>
      <c r="B3" s="169"/>
      <c r="C3" s="169"/>
    </row>
    <row r="4" spans="1:11" x14ac:dyDescent="0.2">
      <c r="A4" s="106"/>
      <c r="B4" s="106"/>
      <c r="C4" s="118"/>
    </row>
    <row r="5" spans="1:11" x14ac:dyDescent="0.2">
      <c r="A5" s="169"/>
      <c r="B5" s="169"/>
      <c r="C5" s="169"/>
    </row>
    <row r="6" spans="1:11" ht="21" customHeight="1" x14ac:dyDescent="0.2">
      <c r="A6" s="40" t="s">
        <v>941</v>
      </c>
      <c r="B6" s="42" t="s">
        <v>942</v>
      </c>
      <c r="C6" s="43" t="s">
        <v>3</v>
      </c>
    </row>
    <row r="7" spans="1:11" ht="14.25" customHeight="1" x14ac:dyDescent="0.2">
      <c r="A7" s="152" t="s">
        <v>1777</v>
      </c>
      <c r="B7" s="152"/>
      <c r="C7" s="153">
        <f>+C8+C9</f>
        <v>0</v>
      </c>
    </row>
    <row r="8" spans="1:11" ht="14.25" customHeight="1" x14ac:dyDescent="0.2">
      <c r="A8" s="46" t="s">
        <v>943</v>
      </c>
      <c r="B8" s="33" t="s">
        <v>944</v>
      </c>
      <c r="C8" s="141">
        <f>SUMIF($J$9:$J$23,B8,$K$9:$K$23)</f>
        <v>0</v>
      </c>
    </row>
    <row r="9" spans="1:11" ht="14.25" customHeight="1" x14ac:dyDescent="0.2">
      <c r="A9" s="46" t="s">
        <v>1778</v>
      </c>
      <c r="B9" s="33" t="s">
        <v>945</v>
      </c>
      <c r="C9" s="141">
        <f>SUMIF($J$9:$J$23,B9,$K$9:$K$23)</f>
        <v>0</v>
      </c>
      <c r="J9" s="104" t="str">
        <f>+[1]Adm!G2</f>
        <v>E</v>
      </c>
      <c r="K9" s="154">
        <f>+[1]Adm!H2</f>
        <v>56747770.299999997</v>
      </c>
    </row>
    <row r="10" spans="1:11" ht="14.25" customHeight="1" x14ac:dyDescent="0.2">
      <c r="A10" s="35" t="s">
        <v>946</v>
      </c>
      <c r="B10" s="33"/>
      <c r="C10" s="155">
        <f>SUM(C11:C18)</f>
        <v>178647219.74000001</v>
      </c>
      <c r="J10" s="104" t="str">
        <f>+[1]PresMpal!G2</f>
        <v>E</v>
      </c>
      <c r="K10" s="154">
        <f>+[1]PresMpal!H2</f>
        <v>2000000</v>
      </c>
    </row>
    <row r="11" spans="1:11" ht="14.25" customHeight="1" x14ac:dyDescent="0.2">
      <c r="A11" s="46" t="s">
        <v>1779</v>
      </c>
      <c r="B11" s="33" t="s">
        <v>947</v>
      </c>
      <c r="C11" s="141">
        <f t="shared" ref="C11:C18" si="0">SUMIF($J$9:$J$23,B11,$K$9:$K$23)</f>
        <v>178647219.74000001</v>
      </c>
      <c r="J11" s="104" t="str">
        <f>+'[1]Pro civil'!G2</f>
        <v>E</v>
      </c>
      <c r="K11" s="154">
        <f>+'[1]Pro civil'!H2</f>
        <v>0</v>
      </c>
    </row>
    <row r="12" spans="1:11" ht="14.25" customHeight="1" x14ac:dyDescent="0.2">
      <c r="A12" s="46" t="s">
        <v>1780</v>
      </c>
      <c r="B12" s="33" t="s">
        <v>948</v>
      </c>
      <c r="C12" s="141">
        <f t="shared" si="0"/>
        <v>0</v>
      </c>
      <c r="J12" s="104" t="str">
        <f>+'[1]C social'!G2</f>
        <v>E</v>
      </c>
      <c r="K12" s="154">
        <f>+'[1]C social'!H2</f>
        <v>0</v>
      </c>
    </row>
    <row r="13" spans="1:11" ht="14.25" customHeight="1" x14ac:dyDescent="0.2">
      <c r="A13" s="46" t="s">
        <v>949</v>
      </c>
      <c r="B13" s="33" t="s">
        <v>950</v>
      </c>
      <c r="C13" s="141">
        <f t="shared" si="0"/>
        <v>0</v>
      </c>
      <c r="J13" s="104" t="str">
        <f>+[1]Trasp!G2</f>
        <v>E</v>
      </c>
      <c r="K13" s="154">
        <f>+[1]Trasp!H2</f>
        <v>0</v>
      </c>
    </row>
    <row r="14" spans="1:11" ht="14.25" customHeight="1" x14ac:dyDescent="0.2">
      <c r="A14" s="46" t="s">
        <v>951</v>
      </c>
      <c r="B14" s="33" t="s">
        <v>952</v>
      </c>
      <c r="C14" s="141">
        <f t="shared" si="0"/>
        <v>0</v>
      </c>
      <c r="J14" s="104" t="str">
        <f>+'[1]Agua P'!G2</f>
        <v>E</v>
      </c>
      <c r="K14" s="154">
        <f>+'[1]Agua P'!H2</f>
        <v>0</v>
      </c>
    </row>
    <row r="15" spans="1:11" ht="14.25" customHeight="1" x14ac:dyDescent="0.2">
      <c r="A15" s="46" t="s">
        <v>953</v>
      </c>
      <c r="B15" s="33" t="s">
        <v>954</v>
      </c>
      <c r="C15" s="141">
        <f t="shared" si="0"/>
        <v>0</v>
      </c>
      <c r="J15" s="104" t="str">
        <f>+'[1]Des tec'!G2</f>
        <v>E</v>
      </c>
      <c r="K15" s="154">
        <f>+'[1]Des tec'!H2</f>
        <v>300000</v>
      </c>
    </row>
    <row r="16" spans="1:11" ht="14.25" customHeight="1" x14ac:dyDescent="0.2">
      <c r="A16" s="46" t="s">
        <v>1781</v>
      </c>
      <c r="B16" s="33" t="s">
        <v>955</v>
      </c>
      <c r="C16" s="141">
        <f t="shared" si="0"/>
        <v>0</v>
      </c>
      <c r="J16" s="104" t="str">
        <f>+[1]Ayudas!G2</f>
        <v>E</v>
      </c>
      <c r="K16" s="154">
        <f>+[1]Ayudas!H2</f>
        <v>2600000</v>
      </c>
    </row>
    <row r="17" spans="1:12" ht="14.25" customHeight="1" x14ac:dyDescent="0.2">
      <c r="A17" s="46" t="s">
        <v>956</v>
      </c>
      <c r="B17" s="33" t="s">
        <v>957</v>
      </c>
      <c r="C17" s="141">
        <f t="shared" si="0"/>
        <v>0</v>
      </c>
      <c r="J17" s="104" t="str">
        <f>+'[1]Gastos R33'!G2</f>
        <v>E</v>
      </c>
      <c r="K17" s="154">
        <f>+'[1]Gastos R33'!H2</f>
        <v>20997145.129999999</v>
      </c>
    </row>
    <row r="18" spans="1:12" ht="14.25" customHeight="1" x14ac:dyDescent="0.2">
      <c r="A18" s="46" t="s">
        <v>1782</v>
      </c>
      <c r="B18" s="33" t="s">
        <v>958</v>
      </c>
      <c r="C18" s="141">
        <f t="shared" si="0"/>
        <v>0</v>
      </c>
      <c r="J18" s="104" t="str">
        <f>+'[1]Obra Infra'!G2</f>
        <v>E</v>
      </c>
      <c r="K18" s="154">
        <f>+'[1]Obra Infra'!H2</f>
        <v>61002304.310000002</v>
      </c>
    </row>
    <row r="19" spans="1:12" ht="14.25" customHeight="1" x14ac:dyDescent="0.2">
      <c r="A19" s="35" t="s">
        <v>959</v>
      </c>
      <c r="B19" s="33"/>
      <c r="C19" s="155">
        <f>SUM(C20:C22)</f>
        <v>0</v>
      </c>
      <c r="J19" s="104" t="str">
        <f>+'[1]Obra Forta'!G2</f>
        <v>E</v>
      </c>
      <c r="K19" s="154">
        <f>+'[1]Obra Forta'!H2</f>
        <v>0</v>
      </c>
    </row>
    <row r="20" spans="1:12" ht="14.25" customHeight="1" x14ac:dyDescent="0.2">
      <c r="A20" s="46" t="s">
        <v>960</v>
      </c>
      <c r="B20" s="33" t="s">
        <v>961</v>
      </c>
      <c r="C20" s="141">
        <f>SUMIF($J$9:$J$23,B20,$K$9:$K$23)</f>
        <v>0</v>
      </c>
      <c r="J20" s="104" t="str">
        <f>+'[1]Obra Otros'!G2</f>
        <v>E</v>
      </c>
      <c r="K20" s="154">
        <f>+'[1]Obra Otros'!H2</f>
        <v>35000000</v>
      </c>
      <c r="L20" s="112">
        <f>SUM(K9:K20)</f>
        <v>178647219.74000001</v>
      </c>
    </row>
    <row r="21" spans="1:12" ht="14.25" customHeight="1" x14ac:dyDescent="0.2">
      <c r="A21" s="46" t="s">
        <v>962</v>
      </c>
      <c r="B21" s="33" t="s">
        <v>963</v>
      </c>
      <c r="C21" s="141">
        <f>SUMIF($J$9:$J$23,B21,$K$9:$K$23)</f>
        <v>0</v>
      </c>
      <c r="J21" s="104" t="str">
        <f>+[1]Pens!G2</f>
        <v>J</v>
      </c>
      <c r="K21" s="154">
        <f>+[1]Pens!H2</f>
        <v>0</v>
      </c>
    </row>
    <row r="22" spans="1:12" ht="14.25" customHeight="1" x14ac:dyDescent="0.2">
      <c r="A22" s="46" t="s">
        <v>964</v>
      </c>
      <c r="B22" s="33" t="s">
        <v>965</v>
      </c>
      <c r="C22" s="141">
        <f>SUMIF($J$9:$J$23,B22,$K$9:$K$23)</f>
        <v>0</v>
      </c>
      <c r="J22" s="104" t="str">
        <f>+[1]Deuda!G2</f>
        <v>D</v>
      </c>
      <c r="K22" s="154">
        <f>+[1]Deuda!H2</f>
        <v>0</v>
      </c>
    </row>
    <row r="23" spans="1:12" ht="14.25" customHeight="1" x14ac:dyDescent="0.2">
      <c r="A23" s="35" t="s">
        <v>966</v>
      </c>
      <c r="B23" s="33"/>
      <c r="C23" s="155">
        <v>0</v>
      </c>
      <c r="J23" s="104" t="str">
        <f>+[1]Adefas!G2</f>
        <v>H</v>
      </c>
      <c r="K23" s="154">
        <f>+[1]Adefas!H2</f>
        <v>1000000</v>
      </c>
    </row>
    <row r="24" spans="1:12" ht="14.25" customHeight="1" x14ac:dyDescent="0.2">
      <c r="A24" s="46" t="s">
        <v>967</v>
      </c>
      <c r="B24" s="33" t="s">
        <v>968</v>
      </c>
      <c r="C24" s="141">
        <f>SUMIF($J$9:$J$23,B24,$K$9:$K$23)</f>
        <v>0</v>
      </c>
      <c r="K24" s="112"/>
    </row>
    <row r="25" spans="1:12" ht="14.25" customHeight="1" x14ac:dyDescent="0.2">
      <c r="A25" s="46" t="s">
        <v>1783</v>
      </c>
      <c r="B25" s="33" t="s">
        <v>969</v>
      </c>
      <c r="C25" s="141">
        <f>SUMIF($J$9:$J$23,B25,$K$9:$K$23)</f>
        <v>0</v>
      </c>
    </row>
    <row r="26" spans="1:12" ht="14.25" customHeight="1" x14ac:dyDescent="0.2">
      <c r="A26" s="35" t="s">
        <v>970</v>
      </c>
      <c r="B26" s="33"/>
      <c r="C26" s="155">
        <f>SUM(C27:C30)</f>
        <v>0</v>
      </c>
    </row>
    <row r="27" spans="1:12" ht="14.25" customHeight="1" x14ac:dyDescent="0.2">
      <c r="A27" s="46" t="s">
        <v>448</v>
      </c>
      <c r="B27" s="33" t="s">
        <v>971</v>
      </c>
      <c r="C27" s="141">
        <f>SUMIF($J$9:$J$23,B27,$K$9:$K$23)</f>
        <v>0</v>
      </c>
    </row>
    <row r="28" spans="1:12" ht="14.25" customHeight="1" x14ac:dyDescent="0.2">
      <c r="A28" s="46" t="s">
        <v>972</v>
      </c>
      <c r="B28" s="33" t="s">
        <v>973</v>
      </c>
      <c r="C28" s="141">
        <f>SUMIF($J$9:$J$23,B28,$K$9:$K$23)</f>
        <v>0</v>
      </c>
    </row>
    <row r="29" spans="1:12" ht="14.25" customHeight="1" x14ac:dyDescent="0.2">
      <c r="A29" s="46" t="s">
        <v>974</v>
      </c>
      <c r="B29" s="33" t="s">
        <v>975</v>
      </c>
      <c r="C29" s="141">
        <f>SUMIF($J$9:$J$23,B29,$K$9:$K$23)</f>
        <v>0</v>
      </c>
    </row>
    <row r="30" spans="1:12" ht="14.25" customHeight="1" x14ac:dyDescent="0.2">
      <c r="A30" s="46" t="s">
        <v>976</v>
      </c>
      <c r="B30" s="33" t="s">
        <v>977</v>
      </c>
      <c r="C30" s="141">
        <f>SUMIF($J$9:$J$23,B30,$K$9:$K$23)</f>
        <v>0</v>
      </c>
    </row>
    <row r="31" spans="1:12" ht="14.25" customHeight="1" x14ac:dyDescent="0.2">
      <c r="A31" s="35" t="s">
        <v>978</v>
      </c>
      <c r="B31" s="33"/>
      <c r="C31" s="155">
        <v>0</v>
      </c>
    </row>
    <row r="32" spans="1:12" ht="14.25" customHeight="1" x14ac:dyDescent="0.2">
      <c r="A32" s="46" t="s">
        <v>979</v>
      </c>
      <c r="B32" s="33" t="s">
        <v>980</v>
      </c>
      <c r="C32" s="141">
        <f>SUMIF($J$9:$J$23,B32,$K$9:$K$23)</f>
        <v>0</v>
      </c>
    </row>
    <row r="33" spans="1:13" ht="14.25" customHeight="1" x14ac:dyDescent="0.2">
      <c r="A33" s="35" t="s">
        <v>981</v>
      </c>
      <c r="B33" s="33" t="s">
        <v>982</v>
      </c>
      <c r="C33" s="141">
        <f>SUMIF($J$9:$J$23,B33,$K$9:$K$23)</f>
        <v>0</v>
      </c>
    </row>
    <row r="34" spans="1:13" ht="14.25" customHeight="1" x14ac:dyDescent="0.2">
      <c r="A34" s="35" t="s">
        <v>983</v>
      </c>
      <c r="B34" s="33" t="s">
        <v>984</v>
      </c>
      <c r="C34" s="155">
        <f>SUMIF($J$9:$J$23,B34,$K$9:$K$23)</f>
        <v>0</v>
      </c>
    </row>
    <row r="35" spans="1:13" ht="14.25" customHeight="1" x14ac:dyDescent="0.2">
      <c r="A35" s="35" t="s">
        <v>985</v>
      </c>
      <c r="B35" s="33" t="s">
        <v>986</v>
      </c>
      <c r="C35" s="155">
        <f>SUMIF($J$9:$J$23,B35,$K$9:$K$23)</f>
        <v>1000000</v>
      </c>
    </row>
    <row r="36" spans="1:13" x14ac:dyDescent="0.2">
      <c r="A36" s="135" t="s">
        <v>14</v>
      </c>
      <c r="B36" s="156"/>
      <c r="C36" s="155">
        <f>+C7+C10+C19+C23+C26+C34+C35</f>
        <v>179647219.74000001</v>
      </c>
    </row>
    <row r="37" spans="1:13" x14ac:dyDescent="0.2">
      <c r="A37" s="146"/>
      <c r="B37" s="146"/>
      <c r="C37" s="147"/>
    </row>
    <row r="38" spans="1:13" x14ac:dyDescent="0.2">
      <c r="A38" s="148"/>
      <c r="B38" s="148"/>
      <c r="C38" s="149"/>
    </row>
    <row r="39" spans="1:13" x14ac:dyDescent="0.2">
      <c r="A39" s="150"/>
      <c r="B39" s="150"/>
      <c r="C39" s="151"/>
    </row>
    <row r="40" spans="1:13" x14ac:dyDescent="0.2">
      <c r="A40" s="148"/>
      <c r="B40" s="148"/>
      <c r="C40" s="149"/>
    </row>
    <row r="41" spans="1:13" x14ac:dyDescent="0.2">
      <c r="A41" s="150"/>
      <c r="B41" s="150"/>
      <c r="C41" s="151"/>
      <c r="J41" s="105"/>
      <c r="K41" s="105"/>
      <c r="L41" s="105"/>
      <c r="M41" s="105"/>
    </row>
    <row r="42" spans="1:13" x14ac:dyDescent="0.2">
      <c r="A42" s="157"/>
      <c r="B42" s="157"/>
      <c r="C42" s="158"/>
      <c r="J42" s="105"/>
      <c r="K42" s="105"/>
      <c r="L42" s="105"/>
      <c r="M42" s="105"/>
    </row>
    <row r="43" spans="1:13" x14ac:dyDescent="0.2">
      <c r="A43" s="148"/>
      <c r="B43" s="148"/>
      <c r="C43" s="149"/>
      <c r="J43" s="105"/>
      <c r="K43" s="105"/>
      <c r="L43" s="105"/>
      <c r="M43" s="105"/>
    </row>
    <row r="44" spans="1:13" s="105" customFormat="1" x14ac:dyDescent="0.2">
      <c r="A44" s="148"/>
      <c r="B44" s="148"/>
      <c r="C44" s="149"/>
      <c r="D44" s="104"/>
      <c r="E44" s="104"/>
    </row>
    <row r="45" spans="1:13" s="105" customFormat="1" x14ac:dyDescent="0.2">
      <c r="A45" s="150"/>
      <c r="B45" s="150"/>
      <c r="C45" s="151"/>
      <c r="D45" s="104"/>
      <c r="E45" s="104"/>
    </row>
    <row r="46" spans="1:13" s="105" customFormat="1" x14ac:dyDescent="0.2">
      <c r="A46" s="157"/>
      <c r="B46" s="157"/>
      <c r="C46" s="158"/>
      <c r="D46" s="104"/>
      <c r="E46" s="104"/>
    </row>
    <row r="47" spans="1:13" s="105" customFormat="1" x14ac:dyDescent="0.2">
      <c r="A47" s="148"/>
      <c r="B47" s="148"/>
      <c r="C47" s="149"/>
      <c r="D47" s="104"/>
      <c r="E47" s="104"/>
    </row>
    <row r="48" spans="1:13" s="105" customFormat="1" x14ac:dyDescent="0.2">
      <c r="A48" s="148"/>
      <c r="B48" s="148"/>
      <c r="C48" s="149"/>
      <c r="D48" s="104"/>
      <c r="E48" s="104"/>
    </row>
    <row r="49" spans="1:13" s="105" customFormat="1" x14ac:dyDescent="0.2">
      <c r="A49" s="150"/>
      <c r="B49" s="150"/>
      <c r="C49" s="151"/>
      <c r="D49" s="104"/>
      <c r="E49" s="104"/>
      <c r="J49" s="104"/>
      <c r="K49" s="104"/>
      <c r="L49" s="104"/>
      <c r="M49" s="104"/>
    </row>
    <row r="50" spans="1:13" s="105" customFormat="1" x14ac:dyDescent="0.2">
      <c r="A50" s="157"/>
      <c r="B50" s="157"/>
      <c r="C50" s="158"/>
      <c r="D50" s="104"/>
      <c r="E50" s="104"/>
      <c r="J50" s="104"/>
      <c r="K50" s="104"/>
      <c r="L50" s="104"/>
      <c r="M50" s="104"/>
    </row>
    <row r="51" spans="1:13" s="105" customFormat="1" x14ac:dyDescent="0.2">
      <c r="A51" s="104"/>
      <c r="B51" s="104"/>
      <c r="C51" s="136"/>
      <c r="D51" s="104"/>
      <c r="E51" s="104"/>
      <c r="J51" s="104"/>
      <c r="K51" s="104"/>
      <c r="L51" s="104"/>
      <c r="M51" s="104"/>
    </row>
  </sheetData>
  <mergeCells count="4">
    <mergeCell ref="A1:C1"/>
    <mergeCell ref="A2:C2"/>
    <mergeCell ref="A3:C3"/>
    <mergeCell ref="A5:C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B823-E264-4E48-9166-34887CAE2A8E}">
  <dimension ref="A1:O80"/>
  <sheetViews>
    <sheetView workbookViewId="0">
      <pane ySplit="5" topLeftCell="A53" activePane="bottomLeft" state="frozen"/>
      <selection pane="bottomLeft" activeCell="D67" sqref="D67"/>
    </sheetView>
  </sheetViews>
  <sheetFormatPr baseColWidth="10" defaultRowHeight="12.75" x14ac:dyDescent="0.2"/>
  <cols>
    <col min="2" max="2" width="48.28515625" customWidth="1"/>
    <col min="3" max="3" width="21.42578125" style="22" customWidth="1"/>
    <col min="4" max="4" width="18.5703125" style="22" customWidth="1"/>
  </cols>
  <sheetData>
    <row r="1" spans="1:15" s="104" customFormat="1" ht="12" x14ac:dyDescent="0.2">
      <c r="A1" s="105"/>
      <c r="B1" s="169" t="str">
        <f>+[1]CLA_TG!B1</f>
        <v>Municipio de  GUADALCAZAR, S.L.P.</v>
      </c>
      <c r="C1" s="169"/>
      <c r="D1" s="169"/>
      <c r="N1" s="105"/>
      <c r="O1" s="105"/>
    </row>
    <row r="2" spans="1:15" s="104" customFormat="1" ht="12" x14ac:dyDescent="0.2">
      <c r="A2" s="105"/>
      <c r="B2" s="169" t="s">
        <v>1173</v>
      </c>
      <c r="C2" s="169"/>
      <c r="D2" s="169"/>
      <c r="N2" s="105"/>
      <c r="O2" s="105"/>
    </row>
    <row r="3" spans="1:15" s="104" customFormat="1" ht="12" x14ac:dyDescent="0.2">
      <c r="A3" s="105"/>
      <c r="B3" s="169" t="s">
        <v>987</v>
      </c>
      <c r="C3" s="169"/>
      <c r="D3" s="169"/>
      <c r="N3" s="105"/>
      <c r="O3" s="105"/>
    </row>
    <row r="4" spans="1:15" s="104" customFormat="1" ht="12" x14ac:dyDescent="0.2">
      <c r="A4" s="105"/>
      <c r="B4" s="106"/>
      <c r="C4" s="118"/>
      <c r="D4" s="118"/>
      <c r="N4" s="105"/>
      <c r="O4" s="105"/>
    </row>
    <row r="5" spans="1:15" s="104" customFormat="1" ht="12" x14ac:dyDescent="0.2">
      <c r="A5" s="165" t="s">
        <v>1</v>
      </c>
      <c r="B5" s="165" t="s">
        <v>2</v>
      </c>
      <c r="C5" s="166" t="s">
        <v>616</v>
      </c>
      <c r="D5" s="166" t="s">
        <v>1109</v>
      </c>
      <c r="N5" s="105"/>
      <c r="O5" s="105"/>
    </row>
    <row r="6" spans="1:15" x14ac:dyDescent="0.2">
      <c r="A6" s="33">
        <v>1</v>
      </c>
      <c r="B6" s="44" t="s">
        <v>989</v>
      </c>
      <c r="C6" s="159"/>
      <c r="D6" s="159"/>
    </row>
    <row r="7" spans="1:15" x14ac:dyDescent="0.2">
      <c r="A7" s="14">
        <v>1.1000000000000001</v>
      </c>
      <c r="B7" s="3" t="s">
        <v>990</v>
      </c>
      <c r="C7" s="160"/>
      <c r="D7" s="161">
        <f>SUM(C8:C16)</f>
        <v>179647219.73999998</v>
      </c>
    </row>
    <row r="8" spans="1:15" x14ac:dyDescent="0.2">
      <c r="A8" s="16" t="s">
        <v>702</v>
      </c>
      <c r="B8" s="5" t="s">
        <v>991</v>
      </c>
      <c r="C8" s="159">
        <f>+[1]PI!F7</f>
        <v>3363750</v>
      </c>
      <c r="D8" s="159"/>
    </row>
    <row r="9" spans="1:15" x14ac:dyDescent="0.2">
      <c r="A9" s="16" t="s">
        <v>704</v>
      </c>
      <c r="B9" s="5" t="s">
        <v>992</v>
      </c>
      <c r="C9" s="159">
        <v>0</v>
      </c>
      <c r="D9" s="159"/>
    </row>
    <row r="10" spans="1:15" x14ac:dyDescent="0.2">
      <c r="A10" s="16" t="s">
        <v>993</v>
      </c>
      <c r="B10" s="5" t="s">
        <v>994</v>
      </c>
      <c r="C10" s="159">
        <f>+[1]PI!F23</f>
        <v>0</v>
      </c>
      <c r="D10" s="159"/>
    </row>
    <row r="11" spans="1:15" x14ac:dyDescent="0.2">
      <c r="A11" s="16" t="s">
        <v>995</v>
      </c>
      <c r="B11" s="5" t="s">
        <v>996</v>
      </c>
      <c r="C11" s="159">
        <f>+[1]PI!F27</f>
        <v>3473874</v>
      </c>
      <c r="D11" s="159"/>
    </row>
    <row r="12" spans="1:15" x14ac:dyDescent="0.2">
      <c r="A12" s="16" t="s">
        <v>997</v>
      </c>
      <c r="B12" s="5" t="s">
        <v>998</v>
      </c>
      <c r="C12" s="159">
        <v>0</v>
      </c>
      <c r="D12" s="159"/>
    </row>
    <row r="13" spans="1:15" ht="33.75" x14ac:dyDescent="0.2">
      <c r="A13" s="16" t="s">
        <v>999</v>
      </c>
      <c r="B13" s="5" t="s">
        <v>1000</v>
      </c>
      <c r="C13" s="159">
        <v>0</v>
      </c>
      <c r="D13" s="159"/>
    </row>
    <row r="14" spans="1:15" ht="22.5" x14ac:dyDescent="0.2">
      <c r="A14" s="16" t="s">
        <v>1001</v>
      </c>
      <c r="B14" s="5" t="s">
        <v>1002</v>
      </c>
      <c r="C14" s="159">
        <v>0</v>
      </c>
      <c r="D14" s="159"/>
    </row>
    <row r="15" spans="1:15" ht="22.5" x14ac:dyDescent="0.2">
      <c r="A15" s="16" t="s">
        <v>1003</v>
      </c>
      <c r="B15" s="5" t="s">
        <v>1004</v>
      </c>
      <c r="C15" s="159">
        <f>+[1]PI!F58+[1]PI!F69</f>
        <v>2304034.1999999997</v>
      </c>
      <c r="D15" s="159"/>
    </row>
    <row r="16" spans="1:15" x14ac:dyDescent="0.2">
      <c r="A16" s="16" t="s">
        <v>1005</v>
      </c>
      <c r="B16" s="5" t="s">
        <v>20</v>
      </c>
      <c r="C16" s="159">
        <f>+[1]PI!F101</f>
        <v>170505561.53999999</v>
      </c>
      <c r="D16" s="159"/>
    </row>
    <row r="17" spans="1:4" x14ac:dyDescent="0.2">
      <c r="A17" s="14">
        <v>1.2</v>
      </c>
      <c r="B17" s="3" t="s">
        <v>1006</v>
      </c>
      <c r="C17" s="160"/>
      <c r="D17" s="161">
        <f>SUM(C22:C25)+C18</f>
        <v>0</v>
      </c>
    </row>
    <row r="18" spans="1:4" x14ac:dyDescent="0.2">
      <c r="A18" s="16" t="s">
        <v>707</v>
      </c>
      <c r="B18" s="5" t="s">
        <v>1007</v>
      </c>
      <c r="C18" s="159">
        <f>SUM(C19:C21)</f>
        <v>0</v>
      </c>
      <c r="D18" s="159"/>
    </row>
    <row r="19" spans="1:4" x14ac:dyDescent="0.2">
      <c r="A19" s="16" t="s">
        <v>1008</v>
      </c>
      <c r="B19" s="5" t="s">
        <v>1009</v>
      </c>
      <c r="C19" s="159">
        <v>0</v>
      </c>
      <c r="D19" s="159"/>
    </row>
    <row r="20" spans="1:4" x14ac:dyDescent="0.2">
      <c r="A20" s="16" t="s">
        <v>1010</v>
      </c>
      <c r="B20" s="5" t="s">
        <v>1011</v>
      </c>
      <c r="C20" s="159">
        <v>0</v>
      </c>
      <c r="D20" s="159"/>
    </row>
    <row r="21" spans="1:4" x14ac:dyDescent="0.2">
      <c r="A21" s="16" t="s">
        <v>1012</v>
      </c>
      <c r="B21" s="5" t="s">
        <v>1013</v>
      </c>
      <c r="C21" s="159">
        <v>0</v>
      </c>
      <c r="D21" s="159"/>
    </row>
    <row r="22" spans="1:4" x14ac:dyDescent="0.2">
      <c r="A22" s="16" t="s">
        <v>708</v>
      </c>
      <c r="B22" s="5" t="s">
        <v>1014</v>
      </c>
      <c r="C22" s="159">
        <v>0</v>
      </c>
      <c r="D22" s="159"/>
    </row>
    <row r="23" spans="1:4" ht="22.5" x14ac:dyDescent="0.2">
      <c r="A23" s="16" t="s">
        <v>710</v>
      </c>
      <c r="B23" s="5" t="s">
        <v>1015</v>
      </c>
      <c r="C23" s="159">
        <v>0</v>
      </c>
      <c r="D23" s="159"/>
    </row>
    <row r="24" spans="1:4" ht="22.5" x14ac:dyDescent="0.2">
      <c r="A24" s="16" t="s">
        <v>712</v>
      </c>
      <c r="B24" s="5" t="s">
        <v>1016</v>
      </c>
      <c r="C24" s="159">
        <v>0</v>
      </c>
      <c r="D24" s="159"/>
    </row>
    <row r="25" spans="1:4" ht="22.5" x14ac:dyDescent="0.2">
      <c r="A25" s="16" t="s">
        <v>1017</v>
      </c>
      <c r="B25" s="5" t="s">
        <v>1018</v>
      </c>
      <c r="C25" s="159">
        <v>0</v>
      </c>
      <c r="D25" s="159"/>
    </row>
    <row r="26" spans="1:4" x14ac:dyDescent="0.2">
      <c r="A26" s="16"/>
      <c r="B26" s="44" t="s">
        <v>1019</v>
      </c>
      <c r="C26" s="159"/>
      <c r="D26" s="161">
        <f>SUM(D7:D25)</f>
        <v>179647219.73999998</v>
      </c>
    </row>
    <row r="27" spans="1:4" x14ac:dyDescent="0.2">
      <c r="A27" s="16"/>
      <c r="B27" s="44"/>
      <c r="C27" s="159"/>
      <c r="D27" s="159"/>
    </row>
    <row r="28" spans="1:4" x14ac:dyDescent="0.2">
      <c r="A28" s="33">
        <v>2</v>
      </c>
      <c r="B28" s="44" t="s">
        <v>1020</v>
      </c>
      <c r="C28" s="159"/>
      <c r="D28" s="159"/>
    </row>
    <row r="29" spans="1:4" x14ac:dyDescent="0.2">
      <c r="A29" s="14">
        <v>2.1</v>
      </c>
      <c r="B29" s="3" t="s">
        <v>1021</v>
      </c>
      <c r="C29" s="159"/>
      <c r="D29" s="161">
        <f>SUM(C41:C45)+C30+C37+C38</f>
        <v>82644915.430000007</v>
      </c>
    </row>
    <row r="30" spans="1:4" ht="22.5" x14ac:dyDescent="0.2">
      <c r="A30" s="16" t="s">
        <v>766</v>
      </c>
      <c r="B30" s="5" t="s">
        <v>1022</v>
      </c>
      <c r="C30" s="159">
        <f>SUM(C31:C36)</f>
        <v>82644915.430000007</v>
      </c>
      <c r="D30" s="161"/>
    </row>
    <row r="31" spans="1:4" x14ac:dyDescent="0.2">
      <c r="A31" s="16" t="s">
        <v>1023</v>
      </c>
      <c r="B31" s="5" t="s">
        <v>1024</v>
      </c>
      <c r="C31" s="159">
        <f>+'[1]PE COG'!F6</f>
        <v>56137007.130000003</v>
      </c>
      <c r="D31" s="159"/>
    </row>
    <row r="32" spans="1:4" x14ac:dyDescent="0.2">
      <c r="A32" s="16" t="s">
        <v>1025</v>
      </c>
      <c r="B32" s="5" t="s">
        <v>1026</v>
      </c>
      <c r="C32" s="159">
        <f>+'[1]PE COG'!F81+'[1]PE COG'!F206+'[1]PE COG'!F386+'[1]PE COG'!F497</f>
        <v>26507908.300000001</v>
      </c>
      <c r="D32" s="159"/>
    </row>
    <row r="33" spans="1:4" x14ac:dyDescent="0.2">
      <c r="A33" s="16" t="s">
        <v>1027</v>
      </c>
      <c r="B33" s="5" t="s">
        <v>1028</v>
      </c>
      <c r="C33" s="159">
        <v>0</v>
      </c>
      <c r="D33" s="159"/>
    </row>
    <row r="34" spans="1:4" x14ac:dyDescent="0.2">
      <c r="A34" s="16" t="s">
        <v>1029</v>
      </c>
      <c r="B34" s="5" t="s">
        <v>1030</v>
      </c>
      <c r="C34" s="159">
        <v>0</v>
      </c>
      <c r="D34" s="159"/>
    </row>
    <row r="35" spans="1:4" x14ac:dyDescent="0.2">
      <c r="A35" s="16" t="s">
        <v>1031</v>
      </c>
      <c r="B35" s="5" t="s">
        <v>1032</v>
      </c>
      <c r="C35" s="159">
        <v>0</v>
      </c>
      <c r="D35" s="159"/>
    </row>
    <row r="36" spans="1:4" ht="22.5" x14ac:dyDescent="0.2">
      <c r="A36" s="16" t="s">
        <v>1033</v>
      </c>
      <c r="B36" s="5" t="s">
        <v>1034</v>
      </c>
      <c r="C36" s="159">
        <v>0</v>
      </c>
      <c r="D36" s="159"/>
    </row>
    <row r="37" spans="1:4" x14ac:dyDescent="0.2">
      <c r="A37" s="16" t="s">
        <v>768</v>
      </c>
      <c r="B37" s="5" t="s">
        <v>1035</v>
      </c>
      <c r="C37" s="159">
        <v>0</v>
      </c>
      <c r="D37" s="159"/>
    </row>
    <row r="38" spans="1:4" x14ac:dyDescent="0.2">
      <c r="A38" s="16" t="s">
        <v>770</v>
      </c>
      <c r="B38" s="5" t="s">
        <v>1036</v>
      </c>
      <c r="C38" s="159">
        <f>+C39+C40</f>
        <v>0</v>
      </c>
      <c r="D38" s="159"/>
    </row>
    <row r="39" spans="1:4" x14ac:dyDescent="0.2">
      <c r="A39" s="16" t="s">
        <v>1037</v>
      </c>
      <c r="B39" s="5" t="s">
        <v>1038</v>
      </c>
      <c r="C39" s="159">
        <v>0</v>
      </c>
      <c r="D39" s="159"/>
    </row>
    <row r="40" spans="1:4" x14ac:dyDescent="0.2">
      <c r="A40" s="16" t="s">
        <v>1039</v>
      </c>
      <c r="B40" s="5" t="s">
        <v>1040</v>
      </c>
      <c r="C40" s="159">
        <v>0</v>
      </c>
      <c r="D40" s="159"/>
    </row>
    <row r="41" spans="1:4" x14ac:dyDescent="0.2">
      <c r="A41" s="16" t="s">
        <v>772</v>
      </c>
      <c r="B41" s="5" t="s">
        <v>1041</v>
      </c>
      <c r="C41" s="159">
        <v>0</v>
      </c>
      <c r="D41" s="159"/>
    </row>
    <row r="42" spans="1:4" ht="22.5" x14ac:dyDescent="0.2">
      <c r="A42" s="16" t="s">
        <v>774</v>
      </c>
      <c r="B42" s="5" t="s">
        <v>1042</v>
      </c>
      <c r="C42" s="159">
        <f>+'[1]PE COG'!F360</f>
        <v>0</v>
      </c>
      <c r="D42" s="159"/>
    </row>
    <row r="43" spans="1:4" ht="22.5" x14ac:dyDescent="0.2">
      <c r="A43" s="16" t="s">
        <v>776</v>
      </c>
      <c r="B43" s="5" t="s">
        <v>1043</v>
      </c>
      <c r="C43" s="159">
        <v>0</v>
      </c>
      <c r="D43" s="159"/>
    </row>
    <row r="44" spans="1:4" x14ac:dyDescent="0.2">
      <c r="A44" s="16" t="s">
        <v>1044</v>
      </c>
      <c r="B44" s="5" t="s">
        <v>20</v>
      </c>
      <c r="C44" s="159">
        <v>0</v>
      </c>
      <c r="D44" s="159"/>
    </row>
    <row r="45" spans="1:4" x14ac:dyDescent="0.2">
      <c r="A45" s="16" t="s">
        <v>1045</v>
      </c>
      <c r="B45" s="5" t="s">
        <v>1046</v>
      </c>
      <c r="C45" s="159">
        <v>0</v>
      </c>
      <c r="D45" s="159"/>
    </row>
    <row r="46" spans="1:4" x14ac:dyDescent="0.2">
      <c r="A46" s="14">
        <v>2.2000000000000002</v>
      </c>
      <c r="B46" s="3" t="s">
        <v>1047</v>
      </c>
      <c r="C46" s="159"/>
      <c r="D46" s="161">
        <f>SUM(C47:C53)</f>
        <v>96002304.310000002</v>
      </c>
    </row>
    <row r="47" spans="1:4" x14ac:dyDescent="0.2">
      <c r="A47" s="16" t="s">
        <v>779</v>
      </c>
      <c r="B47" s="5" t="s">
        <v>1048</v>
      </c>
      <c r="C47" s="159">
        <f>+'[1]PE COG'!F605</f>
        <v>96002304.310000002</v>
      </c>
      <c r="D47" s="159"/>
    </row>
    <row r="48" spans="1:4" x14ac:dyDescent="0.2">
      <c r="A48" s="16" t="s">
        <v>781</v>
      </c>
      <c r="B48" s="5" t="s">
        <v>1049</v>
      </c>
      <c r="C48" s="159">
        <v>0</v>
      </c>
      <c r="D48" s="159"/>
    </row>
    <row r="49" spans="1:4" x14ac:dyDescent="0.2">
      <c r="A49" s="16" t="s">
        <v>783</v>
      </c>
      <c r="B49" s="5" t="s">
        <v>1050</v>
      </c>
      <c r="C49" s="159">
        <v>0</v>
      </c>
      <c r="D49" s="159"/>
    </row>
    <row r="50" spans="1:4" x14ac:dyDescent="0.2">
      <c r="A50" s="16" t="s">
        <v>785</v>
      </c>
      <c r="B50" s="5" t="s">
        <v>472</v>
      </c>
      <c r="C50" s="159">
        <v>0</v>
      </c>
      <c r="D50" s="159"/>
    </row>
    <row r="51" spans="1:4" x14ac:dyDescent="0.2">
      <c r="A51" s="16" t="s">
        <v>787</v>
      </c>
      <c r="B51" s="5" t="s">
        <v>1051</v>
      </c>
      <c r="C51" s="159">
        <v>0</v>
      </c>
      <c r="D51" s="159"/>
    </row>
    <row r="52" spans="1:4" ht="22.5" x14ac:dyDescent="0.2">
      <c r="A52" s="16" t="s">
        <v>789</v>
      </c>
      <c r="B52" s="5" t="s">
        <v>1052</v>
      </c>
      <c r="C52" s="159">
        <v>0</v>
      </c>
      <c r="D52" s="159"/>
    </row>
    <row r="53" spans="1:4" ht="22.5" x14ac:dyDescent="0.2">
      <c r="A53" s="16" t="s">
        <v>791</v>
      </c>
      <c r="B53" s="5" t="s">
        <v>1053</v>
      </c>
      <c r="C53" s="159">
        <v>0</v>
      </c>
      <c r="D53" s="159"/>
    </row>
    <row r="54" spans="1:4" x14ac:dyDescent="0.2">
      <c r="A54" s="16"/>
      <c r="B54" s="44" t="s">
        <v>1054</v>
      </c>
      <c r="C54" s="159"/>
      <c r="D54" s="161">
        <f>+D46+D29</f>
        <v>178647219.74000001</v>
      </c>
    </row>
    <row r="55" spans="1:4" x14ac:dyDescent="0.2">
      <c r="A55" s="16"/>
      <c r="B55" s="5"/>
      <c r="C55" s="159"/>
      <c r="D55" s="159"/>
    </row>
    <row r="56" spans="1:4" x14ac:dyDescent="0.2">
      <c r="A56" s="33">
        <v>3</v>
      </c>
      <c r="B56" s="44" t="s">
        <v>1055</v>
      </c>
      <c r="C56" s="159"/>
      <c r="D56" s="159"/>
    </row>
    <row r="57" spans="1:4" x14ac:dyDescent="0.2">
      <c r="A57" s="14">
        <v>3.1</v>
      </c>
      <c r="B57" s="3" t="s">
        <v>1056</v>
      </c>
      <c r="C57" s="159"/>
      <c r="D57" s="161">
        <f>SUM(C58:C60)</f>
        <v>0</v>
      </c>
    </row>
    <row r="58" spans="1:4" x14ac:dyDescent="0.2">
      <c r="A58" s="16" t="s">
        <v>845</v>
      </c>
      <c r="B58" s="5" t="s">
        <v>1057</v>
      </c>
      <c r="C58" s="159">
        <v>0</v>
      </c>
      <c r="D58" s="159"/>
    </row>
    <row r="59" spans="1:4" x14ac:dyDescent="0.2">
      <c r="A59" s="16" t="s">
        <v>847</v>
      </c>
      <c r="B59" s="5" t="s">
        <v>1058</v>
      </c>
      <c r="C59" s="159">
        <v>0</v>
      </c>
      <c r="D59" s="159"/>
    </row>
    <row r="60" spans="1:4" x14ac:dyDescent="0.2">
      <c r="A60" s="16" t="s">
        <v>1059</v>
      </c>
      <c r="B60" s="5" t="s">
        <v>1060</v>
      </c>
      <c r="C60" s="159">
        <v>0</v>
      </c>
      <c r="D60" s="159"/>
    </row>
    <row r="61" spans="1:4" x14ac:dyDescent="0.2">
      <c r="A61" s="33">
        <v>3.2</v>
      </c>
      <c r="B61" s="45" t="s">
        <v>1061</v>
      </c>
      <c r="C61" s="159"/>
      <c r="D61" s="161">
        <f>SUM(C62:C64)</f>
        <v>1000000</v>
      </c>
    </row>
    <row r="62" spans="1:4" x14ac:dyDescent="0.2">
      <c r="A62" s="16" t="s">
        <v>850</v>
      </c>
      <c r="B62" s="5" t="s">
        <v>1062</v>
      </c>
      <c r="C62" s="159">
        <v>0</v>
      </c>
      <c r="D62" s="159"/>
    </row>
    <row r="63" spans="1:4" x14ac:dyDescent="0.2">
      <c r="A63" s="16" t="s">
        <v>852</v>
      </c>
      <c r="B63" s="5" t="s">
        <v>1063</v>
      </c>
      <c r="C63" s="159">
        <f>+'[1]PE COG'!F667</f>
        <v>1000000</v>
      </c>
      <c r="D63" s="159"/>
    </row>
    <row r="64" spans="1:4" x14ac:dyDescent="0.2">
      <c r="A64" s="16" t="s">
        <v>854</v>
      </c>
      <c r="B64" s="5" t="s">
        <v>1064</v>
      </c>
      <c r="C64" s="159">
        <v>0</v>
      </c>
      <c r="D64" s="159"/>
    </row>
    <row r="65" spans="1:4" x14ac:dyDescent="0.2">
      <c r="A65" s="16"/>
      <c r="B65" s="44" t="s">
        <v>1065</v>
      </c>
      <c r="C65" s="159"/>
      <c r="D65" s="161">
        <f>+D61+D57</f>
        <v>1000000</v>
      </c>
    </row>
    <row r="66" spans="1:4" x14ac:dyDescent="0.2">
      <c r="A66" s="162"/>
      <c r="B66" s="162"/>
      <c r="C66" s="163"/>
      <c r="D66" s="163"/>
    </row>
    <row r="67" spans="1:4" x14ac:dyDescent="0.2">
      <c r="A67" s="162"/>
      <c r="B67" s="162"/>
      <c r="C67" s="163"/>
      <c r="D67" s="164">
        <f>+D54+D65</f>
        <v>179647219.74000001</v>
      </c>
    </row>
    <row r="68" spans="1:4" x14ac:dyDescent="0.2">
      <c r="A68" s="162"/>
      <c r="B68" s="162"/>
      <c r="C68" s="163"/>
      <c r="D68" s="163"/>
    </row>
    <row r="69" spans="1:4" x14ac:dyDescent="0.2">
      <c r="A69" s="162"/>
      <c r="B69" s="162"/>
      <c r="C69" s="163"/>
      <c r="D69" s="163"/>
    </row>
    <row r="70" spans="1:4" x14ac:dyDescent="0.2">
      <c r="A70" s="162"/>
      <c r="B70" s="162"/>
      <c r="C70" s="163"/>
      <c r="D70" s="163"/>
    </row>
    <row r="71" spans="1:4" x14ac:dyDescent="0.2">
      <c r="A71" s="162"/>
      <c r="B71" s="162"/>
      <c r="C71" s="163"/>
      <c r="D71" s="163"/>
    </row>
    <row r="72" spans="1:4" x14ac:dyDescent="0.2">
      <c r="A72" s="162"/>
      <c r="B72" s="162"/>
      <c r="C72" s="163"/>
      <c r="D72" s="163"/>
    </row>
    <row r="73" spans="1:4" x14ac:dyDescent="0.2">
      <c r="A73" s="162"/>
      <c r="B73" s="162"/>
      <c r="C73" s="163"/>
      <c r="D73" s="163"/>
    </row>
    <row r="74" spans="1:4" x14ac:dyDescent="0.2">
      <c r="A74" s="162"/>
      <c r="B74" s="162"/>
      <c r="C74" s="163"/>
      <c r="D74" s="163"/>
    </row>
    <row r="75" spans="1:4" x14ac:dyDescent="0.2">
      <c r="A75" s="162"/>
      <c r="B75" s="162"/>
      <c r="C75" s="163"/>
      <c r="D75" s="163"/>
    </row>
    <row r="76" spans="1:4" x14ac:dyDescent="0.2">
      <c r="A76" s="162"/>
      <c r="B76" s="162"/>
      <c r="C76" s="163"/>
      <c r="D76" s="163"/>
    </row>
    <row r="77" spans="1:4" x14ac:dyDescent="0.2">
      <c r="A77" s="162"/>
      <c r="B77" s="162"/>
      <c r="C77" s="163"/>
      <c r="D77" s="163"/>
    </row>
    <row r="78" spans="1:4" x14ac:dyDescent="0.2">
      <c r="A78" s="162"/>
      <c r="B78" s="162"/>
      <c r="C78" s="163"/>
      <c r="D78" s="163"/>
    </row>
    <row r="79" spans="1:4" x14ac:dyDescent="0.2">
      <c r="A79" s="162"/>
      <c r="B79" s="162"/>
      <c r="C79" s="163"/>
      <c r="D79" s="163"/>
    </row>
    <row r="80" spans="1:4" x14ac:dyDescent="0.2">
      <c r="A80" s="162"/>
      <c r="B80" s="162"/>
      <c r="C80" s="163"/>
      <c r="D80" s="16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7"/>
  <sheetViews>
    <sheetView workbookViewId="0">
      <selection activeCell="B1" sqref="B1"/>
    </sheetView>
  </sheetViews>
  <sheetFormatPr baseColWidth="10" defaultRowHeight="12.75" x14ac:dyDescent="0.2"/>
  <cols>
    <col min="2" max="2" width="38.7109375" customWidth="1"/>
    <col min="3" max="3" width="33.5703125" customWidth="1"/>
    <col min="4" max="4" width="23.7109375" customWidth="1"/>
  </cols>
  <sheetData>
    <row r="1" spans="2:3" x14ac:dyDescent="0.2">
      <c r="B1" t="s">
        <v>1168</v>
      </c>
    </row>
    <row r="3" spans="2:3" x14ac:dyDescent="0.2">
      <c r="B3" s="32" t="s">
        <v>1066</v>
      </c>
      <c r="C3" s="32" t="s">
        <v>3</v>
      </c>
    </row>
    <row r="4" spans="2:3" x14ac:dyDescent="0.2">
      <c r="B4" s="47"/>
      <c r="C4" s="48">
        <v>0</v>
      </c>
    </row>
    <row r="5" spans="2:3" x14ac:dyDescent="0.2">
      <c r="B5" s="47"/>
      <c r="C5" s="48">
        <v>0</v>
      </c>
    </row>
    <row r="6" spans="2:3" x14ac:dyDescent="0.2">
      <c r="B6" s="47"/>
      <c r="C6" s="48">
        <v>0</v>
      </c>
    </row>
    <row r="7" spans="2:3" x14ac:dyDescent="0.2">
      <c r="C7" s="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C9"/>
  <sheetViews>
    <sheetView workbookViewId="0">
      <selection activeCell="B6" sqref="B6"/>
    </sheetView>
  </sheetViews>
  <sheetFormatPr baseColWidth="10" defaultRowHeight="12.75" x14ac:dyDescent="0.2"/>
  <cols>
    <col min="2" max="2" width="42.140625" customWidth="1"/>
    <col min="3" max="3" width="43" customWidth="1"/>
    <col min="4" max="4" width="23.7109375" customWidth="1"/>
  </cols>
  <sheetData>
    <row r="4" spans="2:3" x14ac:dyDescent="0.2">
      <c r="B4" t="s">
        <v>1169</v>
      </c>
    </row>
    <row r="6" spans="2:3" x14ac:dyDescent="0.2">
      <c r="B6" s="32" t="s">
        <v>1066</v>
      </c>
      <c r="C6" s="32" t="s">
        <v>3</v>
      </c>
    </row>
    <row r="7" spans="2:3" x14ac:dyDescent="0.2">
      <c r="B7" s="47"/>
      <c r="C7" s="48">
        <v>0</v>
      </c>
    </row>
    <row r="8" spans="2:3" x14ac:dyDescent="0.2">
      <c r="B8" s="47"/>
      <c r="C8" s="48">
        <v>0</v>
      </c>
    </row>
    <row r="9" spans="2:3" x14ac:dyDescent="0.2">
      <c r="B9" s="47"/>
      <c r="C9" s="4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6</vt:i4>
      </vt:variant>
    </vt:vector>
  </HeadingPairs>
  <TitlesOfParts>
    <vt:vector size="25" baseType="lpstr">
      <vt:lpstr>CxFF</vt:lpstr>
      <vt:lpstr>CxTG</vt:lpstr>
      <vt:lpstr>PE COG</vt:lpstr>
      <vt:lpstr>CADM</vt:lpstr>
      <vt:lpstr>CLA_FUN</vt:lpstr>
      <vt:lpstr>CLA_PROG</vt:lpstr>
      <vt:lpstr>CLA_ECO</vt:lpstr>
      <vt:lpstr>T_HyM</vt:lpstr>
      <vt:lpstr>T_NyN</vt:lpstr>
      <vt:lpstr>Desastres</vt:lpstr>
      <vt:lpstr>Plurianuales</vt:lpstr>
      <vt:lpstr>plazas 2023</vt:lpstr>
      <vt:lpstr>TABULADOR 1</vt:lpstr>
      <vt:lpstr>TABULADOR 2</vt:lpstr>
      <vt:lpstr>Pesiones y Jub</vt:lpstr>
      <vt:lpstr>Deuda</vt:lpstr>
      <vt:lpstr>Participaciones</vt:lpstr>
      <vt:lpstr>Montos obra</vt:lpstr>
      <vt:lpstr>Distribucion</vt:lpstr>
      <vt:lpstr>CLA_FUN!Área_de_impresión</vt:lpstr>
      <vt:lpstr>CLA_PROG!Área_de_impresión</vt:lpstr>
      <vt:lpstr>'PE COG'!Área_de_impresión</vt:lpstr>
      <vt:lpstr>CLA_FUN!Títulos_a_imprimir</vt:lpstr>
      <vt:lpstr>CLA_PROG!Títulos_a_imprimir</vt:lpstr>
      <vt:lpstr>'PE 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Mirza Schulz Perez</dc:creator>
  <cp:lastModifiedBy>GDLP</cp:lastModifiedBy>
  <dcterms:created xsi:type="dcterms:W3CDTF">2022-11-09T15:25:40Z</dcterms:created>
  <dcterms:modified xsi:type="dcterms:W3CDTF">2023-01-02T05:13:53Z</dcterms:modified>
</cp:coreProperties>
</file>