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GUILLERMO\Desktop\PROYECTO DE LEY DE INGRESOS 2023\PROYECTO LI 2023 GUADALCAZAR\"/>
    </mc:Choice>
  </mc:AlternateContent>
  <xr:revisionPtr revIDLastSave="0" documentId="13_ncr:1_{84693186-93C1-4EA0-BFDE-147633510D4A}" xr6:coauthVersionLast="46" xr6:coauthVersionMax="46" xr10:uidLastSave="{00000000-0000-0000-0000-000000000000}"/>
  <bookViews>
    <workbookView xWindow="-108" yWindow="-108" windowWidth="23256" windowHeight="12576" activeTab="1" xr2:uid="{00000000-000D-0000-FFFF-FFFF00000000}"/>
  </bookViews>
  <sheets>
    <sheet name="_Ing Estimado 2023" sheetId="2" r:id="rId1"/>
    <sheet name="ILI2023" sheetId="1" r:id="rId2"/>
    <sheet name="COMPARATIVO 2022 VS 2023" sheetId="3" r:id="rId3"/>
  </sheets>
  <definedNames>
    <definedName name="_xlnm.Print_Area" localSheetId="0">'_Ing Estimado 2023'!$A$1:$G$135</definedName>
    <definedName name="_xlnm.Print_Area" localSheetId="2">'COMPARATIVO 2022 VS 2023'!$A$1:$G$137</definedName>
    <definedName name="_xlnm.Print_Titles" localSheetId="0">'_Ing Estimado 2023'!$1:$6</definedName>
    <definedName name="_xlnm.Print_Titles" localSheetId="2">'COMPARATIVO 2022 VS 2023'!$1:$6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9" i="3" l="1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69" i="3"/>
  <c r="E68" i="3"/>
  <c r="E67" i="3"/>
  <c r="E66" i="3"/>
  <c r="E65" i="3"/>
  <c r="E64" i="3"/>
  <c r="E63" i="3"/>
  <c r="E62" i="3"/>
  <c r="E61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7" i="3"/>
  <c r="E26" i="3"/>
  <c r="E25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C48" i="1" l="1"/>
  <c r="E120" i="3" l="1"/>
  <c r="D120" i="3"/>
  <c r="D123" i="3"/>
  <c r="E117" i="3"/>
  <c r="D117" i="3"/>
  <c r="E114" i="3"/>
  <c r="D114" i="3"/>
  <c r="E101" i="3"/>
  <c r="D101" i="3"/>
  <c r="E70" i="3"/>
  <c r="D70" i="3"/>
  <c r="E59" i="3"/>
  <c r="D59" i="3"/>
  <c r="E28" i="3"/>
  <c r="D28" i="3"/>
  <c r="E24" i="3"/>
  <c r="D24" i="3"/>
  <c r="E8" i="3"/>
  <c r="D8" i="3"/>
  <c r="F121" i="3"/>
  <c r="G121" i="3" s="1"/>
  <c r="F119" i="3"/>
  <c r="G119" i="3" s="1"/>
  <c r="F118" i="3"/>
  <c r="G118" i="3" s="1"/>
  <c r="F116" i="3"/>
  <c r="G116" i="3" s="1"/>
  <c r="F115" i="3"/>
  <c r="G115" i="3" s="1"/>
  <c r="F113" i="3"/>
  <c r="G113" i="3" s="1"/>
  <c r="F112" i="3"/>
  <c r="G112" i="3" s="1"/>
  <c r="F111" i="3"/>
  <c r="G111" i="3" s="1"/>
  <c r="F110" i="3"/>
  <c r="G110" i="3" s="1"/>
  <c r="F109" i="3"/>
  <c r="G109" i="3" s="1"/>
  <c r="F108" i="3"/>
  <c r="G108" i="3" s="1"/>
  <c r="F107" i="3"/>
  <c r="G107" i="3" s="1"/>
  <c r="F106" i="3"/>
  <c r="G106" i="3" s="1"/>
  <c r="F105" i="3"/>
  <c r="G105" i="3" s="1"/>
  <c r="F104" i="3"/>
  <c r="G104" i="3" s="1"/>
  <c r="F103" i="3"/>
  <c r="G103" i="3" s="1"/>
  <c r="F68" i="3"/>
  <c r="G68" i="3" s="1"/>
  <c r="F67" i="3"/>
  <c r="G67" i="3" s="1"/>
  <c r="F66" i="3"/>
  <c r="G66" i="3" s="1"/>
  <c r="F64" i="3"/>
  <c r="G64" i="3" s="1"/>
  <c r="F63" i="3"/>
  <c r="G63" i="3" s="1"/>
  <c r="F62" i="3"/>
  <c r="G62" i="3" s="1"/>
  <c r="F61" i="3"/>
  <c r="G61" i="3" s="1"/>
  <c r="F99" i="3"/>
  <c r="G99" i="3" s="1"/>
  <c r="F98" i="3"/>
  <c r="G98" i="3" s="1"/>
  <c r="F97" i="3"/>
  <c r="G97" i="3" s="1"/>
  <c r="F96" i="3"/>
  <c r="G96" i="3" s="1"/>
  <c r="F95" i="3"/>
  <c r="G95" i="3" s="1"/>
  <c r="F94" i="3"/>
  <c r="G94" i="3" s="1"/>
  <c r="F93" i="3"/>
  <c r="G93" i="3" s="1"/>
  <c r="F92" i="3"/>
  <c r="G92" i="3" s="1"/>
  <c r="F91" i="3"/>
  <c r="G91" i="3" s="1"/>
  <c r="F80" i="3"/>
  <c r="G80" i="3" s="1"/>
  <c r="F79" i="3"/>
  <c r="G79" i="3" s="1"/>
  <c r="F78" i="3"/>
  <c r="G78" i="3" s="1"/>
  <c r="F77" i="3"/>
  <c r="G77" i="3" s="1"/>
  <c r="F76" i="3"/>
  <c r="G76" i="3" s="1"/>
  <c r="F75" i="3"/>
  <c r="G75" i="3" s="1"/>
  <c r="F74" i="3"/>
  <c r="G74" i="3" s="1"/>
  <c r="F73" i="3"/>
  <c r="G73" i="3" s="1"/>
  <c r="F82" i="3"/>
  <c r="G82" i="3" s="1"/>
  <c r="F85" i="3"/>
  <c r="G85" i="3" s="1"/>
  <c r="F88" i="3"/>
  <c r="G88" i="3" s="1"/>
  <c r="F87" i="3"/>
  <c r="G87" i="3" s="1"/>
  <c r="F86" i="3"/>
  <c r="G86" i="3" s="1"/>
  <c r="F90" i="3"/>
  <c r="G90" i="3" s="1"/>
  <c r="F72" i="3"/>
  <c r="G72" i="3" s="1"/>
  <c r="F69" i="3"/>
  <c r="G69" i="3" s="1"/>
  <c r="F58" i="3"/>
  <c r="G58" i="3" s="1"/>
  <c r="F57" i="3"/>
  <c r="G57" i="3" s="1"/>
  <c r="F56" i="3"/>
  <c r="G56" i="3" s="1"/>
  <c r="F55" i="3"/>
  <c r="G55" i="3" s="1"/>
  <c r="F53" i="3"/>
  <c r="G53" i="3" s="1"/>
  <c r="F51" i="3"/>
  <c r="G51" i="3" s="1"/>
  <c r="F50" i="3"/>
  <c r="G50" i="3" s="1"/>
  <c r="F49" i="3"/>
  <c r="G49" i="3" s="1"/>
  <c r="F48" i="3"/>
  <c r="G48" i="3" s="1"/>
  <c r="F47" i="3"/>
  <c r="G47" i="3" s="1"/>
  <c r="F46" i="3"/>
  <c r="G46" i="3" s="1"/>
  <c r="F45" i="3"/>
  <c r="G45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F32" i="3"/>
  <c r="G32" i="3" s="1"/>
  <c r="F30" i="3"/>
  <c r="G30" i="3" s="1"/>
  <c r="F27" i="3"/>
  <c r="G27" i="3" s="1"/>
  <c r="F26" i="3"/>
  <c r="G26" i="3" s="1"/>
  <c r="F23" i="3"/>
  <c r="G23" i="3" s="1"/>
  <c r="F22" i="3"/>
  <c r="G22" i="3" s="1"/>
  <c r="F21" i="3"/>
  <c r="G21" i="3" s="1"/>
  <c r="F20" i="3"/>
  <c r="G20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0" i="3"/>
  <c r="G10" i="3" s="1"/>
  <c r="C50" i="1"/>
  <c r="C58" i="1"/>
  <c r="C37" i="1"/>
  <c r="C20" i="1"/>
  <c r="C14" i="1"/>
  <c r="C11" i="1"/>
  <c r="E51" i="2"/>
  <c r="E50" i="2"/>
  <c r="E49" i="2"/>
  <c r="E48" i="2"/>
  <c r="F118" i="2"/>
  <c r="E115" i="2"/>
  <c r="E112" i="2"/>
  <c r="C49" i="1" s="1"/>
  <c r="E102" i="2"/>
  <c r="E89" i="2"/>
  <c r="E84" i="2"/>
  <c r="E81" i="2"/>
  <c r="E71" i="2"/>
  <c r="E65" i="2"/>
  <c r="E60" i="2"/>
  <c r="E54" i="2"/>
  <c r="E52" i="2"/>
  <c r="C26" i="1" s="1"/>
  <c r="E31" i="2"/>
  <c r="C25" i="1" s="1"/>
  <c r="E29" i="2"/>
  <c r="E25" i="2"/>
  <c r="E19" i="2"/>
  <c r="E11" i="2"/>
  <c r="C6" i="1" s="1"/>
  <c r="E9" i="2"/>
  <c r="C5" i="1" s="1"/>
  <c r="E123" i="3" l="1"/>
  <c r="F123" i="3" s="1"/>
  <c r="G123" i="3" s="1"/>
  <c r="C23" i="1"/>
  <c r="F59" i="2"/>
  <c r="C30" i="1"/>
  <c r="C29" i="1" s="1"/>
  <c r="C4" i="1"/>
  <c r="C47" i="1"/>
  <c r="F101" i="2"/>
  <c r="F8" i="2"/>
  <c r="F28" i="2"/>
  <c r="F24" i="2"/>
  <c r="F70" i="2"/>
  <c r="C33" i="1" s="1"/>
  <c r="C32" i="1" s="1"/>
  <c r="F100" i="2" l="1"/>
  <c r="C53" i="1"/>
  <c r="C3" i="1" s="1"/>
  <c r="F7" i="2"/>
  <c r="F121" i="2" l="1"/>
  <c r="G16" i="2" l="1"/>
  <c r="G95" i="2"/>
  <c r="G61" i="2"/>
  <c r="G33" i="2"/>
  <c r="G22" i="2"/>
  <c r="G119" i="2"/>
  <c r="G113" i="2"/>
  <c r="G107" i="2"/>
  <c r="G94" i="2"/>
  <c r="G87" i="2"/>
  <c r="G73" i="2"/>
  <c r="G67" i="2"/>
  <c r="G60" i="2"/>
  <c r="G54" i="2"/>
  <c r="G48" i="2"/>
  <c r="G40" i="2"/>
  <c r="G32" i="2"/>
  <c r="G27" i="2"/>
  <c r="G21" i="2"/>
  <c r="G14" i="2"/>
  <c r="G104" i="2"/>
  <c r="G45" i="2"/>
  <c r="G30" i="2"/>
  <c r="G116" i="2"/>
  <c r="G98" i="2"/>
  <c r="G77" i="2"/>
  <c r="G64" i="2"/>
  <c r="G44" i="2"/>
  <c r="G29" i="2"/>
  <c r="G106" i="2"/>
  <c r="G93" i="2"/>
  <c r="G86" i="2"/>
  <c r="G80" i="2"/>
  <c r="G72" i="2"/>
  <c r="G66" i="2"/>
  <c r="G47" i="2"/>
  <c r="G39" i="2"/>
  <c r="G26" i="2"/>
  <c r="G20" i="2"/>
  <c r="G13" i="2"/>
  <c r="G92" i="2"/>
  <c r="G79" i="2"/>
  <c r="G53" i="2"/>
  <c r="G46" i="2"/>
  <c r="G38" i="2"/>
  <c r="G99" i="2"/>
  <c r="G91" i="2"/>
  <c r="G78" i="2"/>
  <c r="G37" i="2"/>
  <c r="G111" i="2"/>
  <c r="G90" i="2"/>
  <c r="G58" i="2"/>
  <c r="G36" i="2"/>
  <c r="G105" i="2"/>
  <c r="G85" i="2"/>
  <c r="G103" i="2"/>
  <c r="G10" i="2"/>
  <c r="G117" i="2"/>
  <c r="G110" i="2"/>
  <c r="G97" i="2"/>
  <c r="G83" i="2"/>
  <c r="G76" i="2"/>
  <c r="G63" i="2"/>
  <c r="G57" i="2"/>
  <c r="G51" i="2"/>
  <c r="G43" i="2"/>
  <c r="G35" i="2"/>
  <c r="G17" i="2"/>
  <c r="G109" i="2"/>
  <c r="G96" i="2"/>
  <c r="G82" i="2"/>
  <c r="G75" i="2"/>
  <c r="G69" i="2"/>
  <c r="G62" i="2"/>
  <c r="G56" i="2"/>
  <c r="G50" i="2"/>
  <c r="G42" i="2"/>
  <c r="G34" i="2"/>
  <c r="G23" i="2"/>
  <c r="G114" i="2"/>
  <c r="G108" i="2"/>
  <c r="G88" i="2"/>
  <c r="G81" i="2"/>
  <c r="G74" i="2"/>
  <c r="G68" i="2"/>
  <c r="G55" i="2"/>
  <c r="G49" i="2"/>
  <c r="G41" i="2"/>
  <c r="G15" i="2"/>
  <c r="G18" i="2"/>
  <c r="G89" i="2"/>
  <c r="G31" i="2"/>
  <c r="G102" i="2"/>
  <c r="G8" i="2"/>
  <c r="G101" i="2"/>
  <c r="G118" i="2"/>
  <c r="G71" i="2"/>
  <c r="G25" i="2"/>
  <c r="G112" i="2"/>
  <c r="G52" i="2"/>
  <c r="G84" i="2"/>
  <c r="G65" i="2"/>
  <c r="G59" i="2"/>
  <c r="G115" i="2"/>
  <c r="G9" i="2"/>
  <c r="G100" i="2"/>
  <c r="G28" i="2"/>
  <c r="G70" i="2"/>
  <c r="G24" i="2"/>
  <c r="G7" i="2"/>
  <c r="G121" i="2" l="1"/>
  <c r="G11" i="2"/>
  <c r="G19" i="2"/>
</calcChain>
</file>

<file path=xl/sharedStrings.xml><?xml version="1.0" encoding="utf-8"?>
<sst xmlns="http://schemas.openxmlformats.org/spreadsheetml/2006/main" count="622" uniqueCount="291">
  <si>
    <t>Ingreso Estimado</t>
  </si>
  <si>
    <t>Total</t>
  </si>
  <si>
    <t>$</t>
  </si>
  <si>
    <t>1 Impuestos</t>
  </si>
  <si>
    <t>15  Impuestos sobre Nóminas y Asimilables</t>
  </si>
  <si>
    <t>16  Impuestos Ecológicos</t>
  </si>
  <si>
    <t>18  Otros Impuestos</t>
  </si>
  <si>
    <t>19  Impuestos no comprendidos en las fracciones de la Ley de Ingresos causadas en ejercicios fiscales anteriores pendientes de liquidación o pago</t>
  </si>
  <si>
    <t>2  Cuotas y Aportaciones de seguridad social</t>
  </si>
  <si>
    <t>21  Aportaciones para Fondos de Vivienda</t>
  </si>
  <si>
    <t>23  Cuotas de Ahorro para el Retiro</t>
  </si>
  <si>
    <t>4  Derechos</t>
  </si>
  <si>
    <t>44  Otros Derechos</t>
  </si>
  <si>
    <t>49  Derechos no comprendidos en las fracciones de la Ley de Ingresos causadas en ejercicios fiscales anteriores pendientes de liquidación o pago</t>
  </si>
  <si>
    <t>5  Productos</t>
  </si>
  <si>
    <t>6  Aprovechamientos</t>
  </si>
  <si>
    <t>81  Participaciones</t>
  </si>
  <si>
    <t xml:space="preserve">82  Aportaciones </t>
  </si>
  <si>
    <t>83  Convenios</t>
  </si>
  <si>
    <t>93  Subsidios y Subvenciones</t>
  </si>
  <si>
    <t xml:space="preserve">95  Pensiones y Jubilaciones </t>
  </si>
  <si>
    <t>0  Ingresos derivados de Financiamientos</t>
  </si>
  <si>
    <t>51  Productos</t>
  </si>
  <si>
    <t>61 Aprovechamientos</t>
  </si>
  <si>
    <t>62 Aprovechamientos Patrimoniales</t>
  </si>
  <si>
    <t>7 Ingresos por Venta de Bienes, Prestación de Servicios y Otros Ingresos</t>
  </si>
  <si>
    <t>71 Ingresos por Venta de Bienes y Prestación de Servicios de Instituciones Públicas de Seguridad Social</t>
  </si>
  <si>
    <t>72 Ingresos por Venta de Bienes y Prestación de Servicios de Empresas Productivas del Estado</t>
  </si>
  <si>
    <t>73 Ingresos por Venta de Bienes y Prestación de Servicios de Entidades Paraestatales y Fideicomisos No Empresariales y No Financieros</t>
  </si>
  <si>
    <t>74 Ingresos por Venta de Bienes y Prestación de Servicios de Entidades Paraestatales Empresariales No Financieras con Participación Estatal Mayoritaria</t>
  </si>
  <si>
    <t>75 Ingresos por Venta de Bienes y Prestación de Servicios de Entidades Paraestatales Empresariales Financieras Monetarias con Participación Estatal Mayoritaria</t>
  </si>
  <si>
    <t>76 Ingresos por Venta de Bienes y Prestación de Servicios de Entidades Paraestatales Empresariales Financieras No Monetarias con Participación Estatal Mayoritaria</t>
  </si>
  <si>
    <t>77 Ingresos por Venta de Bienes y Prestación de Servicios de Fideicomisos Financieros Públicos con Participación Estatal Mayoritaria</t>
  </si>
  <si>
    <t>78 Ingresos por Venta de Bienes y Prestación de Servicios de los Poderes Legislativo y Judicial, y de los Órganos Autónomos</t>
  </si>
  <si>
    <t>79 Otros Ingresos</t>
  </si>
  <si>
    <t>85 Fondos Distintos de Aportaciones</t>
  </si>
  <si>
    <t>9 Transferencias, Asignaciones, Subsidios y Subvenciones, y Pensiones y Jubilaciones</t>
  </si>
  <si>
    <t>8 Participaciones, Aportaciones, Convenios, Incentivos Derivados de la Colaboración Fiscal y Fondos Distintos de Aportaciones</t>
  </si>
  <si>
    <t>91  Transferencias y Asignaciones</t>
  </si>
  <si>
    <t>97 Transferencias del Fondo Mexicano del Petróleo para la Estabilización y el Desarrollo</t>
  </si>
  <si>
    <t>03  Financiamiento Interno</t>
  </si>
  <si>
    <t>22  Cuotas para la Seguridad Social</t>
  </si>
  <si>
    <t>59  Productos no comprendidos en la Ley de Ingresos vigente causadas en ejercicios fiscales anteriores pendientes de liquidación o pago</t>
  </si>
  <si>
    <t>11  Impuestos sobre los Ingresos</t>
  </si>
  <si>
    <t>12 Impuestos sobre el Patrimonio</t>
  </si>
  <si>
    <t>13  Impuestos sobre la Producción, el Consumo y las Transacciones</t>
  </si>
  <si>
    <t>14  Impuestos al Comercio Exterior</t>
  </si>
  <si>
    <t>41  Derechos por el Uso, Goce, Aprovechamiento o Explotación de Bienes de Dominio Público</t>
  </si>
  <si>
    <t>43  Derechos por Prestación de Servicios</t>
  </si>
  <si>
    <t>01  Endeudamiento Interno</t>
  </si>
  <si>
    <t>02  Endeudamiento Externo</t>
  </si>
  <si>
    <t>45  Accesorios de Derechos</t>
  </si>
  <si>
    <t>63 Accesorios de Aprovechamientos</t>
  </si>
  <si>
    <t>69 Aprovechamientos no comprendidos en las fracciones de la Ley de Ingresos causadas en ejercicios fiscales anteriores pendientes de liquidación o pago</t>
  </si>
  <si>
    <t>17  Accesorios de Impuestos</t>
  </si>
  <si>
    <t>24  Otras Cuotas y Aportaciones para la Seguridad Social</t>
  </si>
  <si>
    <t>25  Accesorios de Cuotas y Aportaciones para la Seguridad Social</t>
  </si>
  <si>
    <t>3  Contribuciones de Mejoras</t>
  </si>
  <si>
    <t>31  Contribución de Mejoras por Obras Públicas</t>
  </si>
  <si>
    <t>39  Contribuciones de Mejoras no comprendidas en la Ley de Ingresos vigente causadas en ejercicios fiscales anteriores pendientes de liquidación o pago</t>
  </si>
  <si>
    <t>84  Incentivos Derivados de la Colaboración Fiscal</t>
  </si>
  <si>
    <t>MUNICIPIO DE GUADALCAZAR S.L.P.</t>
  </si>
  <si>
    <t>C.R.I.</t>
  </si>
  <si>
    <t>P.C.</t>
  </si>
  <si>
    <t>Rubro/Cuenta</t>
  </si>
  <si>
    <t>Parciales</t>
  </si>
  <si>
    <t>Presupuesto</t>
  </si>
  <si>
    <t>%</t>
  </si>
  <si>
    <t>4.1.0.0</t>
  </si>
  <si>
    <t>Igresos de Gestión</t>
  </si>
  <si>
    <t>4.1.1.0</t>
  </si>
  <si>
    <t>Impuestos</t>
  </si>
  <si>
    <t>4.1.1.1</t>
  </si>
  <si>
    <t>Impuestos sobre los Ingresos</t>
  </si>
  <si>
    <t>4.1.1.1-01</t>
  </si>
  <si>
    <t>Impuestos sobre espectáculos públicos</t>
  </si>
  <si>
    <t>4.1.1.2</t>
  </si>
  <si>
    <t>Impuestos sobre el Patrimonio</t>
  </si>
  <si>
    <t>4.1.1.2-01</t>
  </si>
  <si>
    <t>Impuesto Predial</t>
  </si>
  <si>
    <t xml:space="preserve"> </t>
  </si>
  <si>
    <t>4.1.1.2-01-01</t>
  </si>
  <si>
    <t xml:space="preserve">  a) Urbanos y suburbanos habitacionales</t>
  </si>
  <si>
    <t>4.1.1.2-01-02</t>
  </si>
  <si>
    <t xml:space="preserve">  b) Urbanos y suburbanos destinados a comercio o servicios</t>
  </si>
  <si>
    <t>4.1.1.2-01-03</t>
  </si>
  <si>
    <t xml:space="preserve">  c) Urbanos o suburbanos destinados a uso industria</t>
  </si>
  <si>
    <t>4.1.1.2-01-04</t>
  </si>
  <si>
    <t xml:space="preserve">  d) Rústicos</t>
  </si>
  <si>
    <t>4.1.1.2-02</t>
  </si>
  <si>
    <t>Impuesto de Plusvalía</t>
  </si>
  <si>
    <t>4.1.1.2-03</t>
  </si>
  <si>
    <t>Impuesto de Adquisición de Inmuebles y Otros Derechos Reales</t>
  </si>
  <si>
    <t>4.1.1.7</t>
  </si>
  <si>
    <t>Accesorios de impuestos</t>
  </si>
  <si>
    <t>4.1.1.7-01</t>
  </si>
  <si>
    <t>Recargos</t>
  </si>
  <si>
    <t>4.1.1.7-02</t>
  </si>
  <si>
    <t>Gastos de Ejecución</t>
  </si>
  <si>
    <t>4.1.1.7-03</t>
  </si>
  <si>
    <t>Actualización</t>
  </si>
  <si>
    <t>4.1.1.7-04</t>
  </si>
  <si>
    <t>Multas</t>
  </si>
  <si>
    <t>4.1.3.0</t>
  </si>
  <si>
    <t xml:space="preserve"> Contribuciones de Mejoras</t>
  </si>
  <si>
    <t xml:space="preserve">4.1.3.1 </t>
  </si>
  <si>
    <t>Contribución de mejoras por obras públicas</t>
  </si>
  <si>
    <t>4.1.3.1-01</t>
  </si>
  <si>
    <t>Aporaciones de Beneficiarios Fism</t>
  </si>
  <si>
    <t>4.1.3.1-02</t>
  </si>
  <si>
    <t>Aporaciones OTROS</t>
  </si>
  <si>
    <t>4.1.4.0</t>
  </si>
  <si>
    <t>Derechos</t>
  </si>
  <si>
    <t>4.1.4.1</t>
  </si>
  <si>
    <t>Derechos por el uso, goce, aprovechamiento o explotación de bienes de dominio público</t>
  </si>
  <si>
    <t>4.1.4.1-01</t>
  </si>
  <si>
    <t>Concesiones a particulares de servicios que no le corresponda prestar directamente al Municipio</t>
  </si>
  <si>
    <t>4.1.4.3</t>
  </si>
  <si>
    <t>Derechos por prestación de servicios</t>
  </si>
  <si>
    <t>4.1.4.3-01</t>
  </si>
  <si>
    <t>Servicios de Agua Potable, Drenaje y Alcantarillado</t>
  </si>
  <si>
    <t>4.1.4.3-02</t>
  </si>
  <si>
    <t>Servicios de Aseo Público</t>
  </si>
  <si>
    <t>4.1.4.3-03</t>
  </si>
  <si>
    <t>Servicios de Panteones</t>
  </si>
  <si>
    <t>4.1.4.3-04</t>
  </si>
  <si>
    <t>Servicios de Rastro</t>
  </si>
  <si>
    <t>4.1.4.3-05</t>
  </si>
  <si>
    <t>Servicios de Planeación</t>
  </si>
  <si>
    <t>4.1.4.3-06</t>
  </si>
  <si>
    <t>Servicios de Tránsito y Seguridad</t>
  </si>
  <si>
    <t>4.1.4.3-07</t>
  </si>
  <si>
    <t>Servicios del Registro Civil</t>
  </si>
  <si>
    <t>4.1.4.3-08</t>
  </si>
  <si>
    <t>Servicios de Salubridad</t>
  </si>
  <si>
    <t>4.1.4.3-09</t>
  </si>
  <si>
    <t>Servicios de Ocupación de la Vía Pública</t>
  </si>
  <si>
    <t>4.1.4.3-10</t>
  </si>
  <si>
    <t>Servicios de Estacionamiento en la Vía Pública</t>
  </si>
  <si>
    <t>4.1.4.3-11</t>
  </si>
  <si>
    <t>Servicios de Reparación, Conservación y Mantenimiento de Pavimentos</t>
  </si>
  <si>
    <t>4.1.4.3-12</t>
  </si>
  <si>
    <t>Servicios de Licencias de Publicidad y Anuncios</t>
  </si>
  <si>
    <t>4.1.4.3-13</t>
  </si>
  <si>
    <t>Servicios de Monitoreo Vehicular</t>
  </si>
  <si>
    <t>4.1.4.3-14</t>
  </si>
  <si>
    <t>Servicios de Nomenclatura Urbana</t>
  </si>
  <si>
    <t>4.1.4.3-15</t>
  </si>
  <si>
    <t>Servicios de Licencia y su Refrendo para Venta de Bebidas Alcohólicas de Baja Graduación</t>
  </si>
  <si>
    <t>4.1.4.3-16</t>
  </si>
  <si>
    <t>Servicios de Expedición de Copias, Constancias, Certificaciones reproducción de documentos requeridos a través de solicitudes de información pública y Otras Similares</t>
  </si>
  <si>
    <t>4.1.4.3-17</t>
  </si>
  <si>
    <t>Servicios Catastrales</t>
  </si>
  <si>
    <t>4.1.4.3-18</t>
  </si>
  <si>
    <t>Servicios de Supervisión de Alumbrado Público</t>
  </si>
  <si>
    <t>4.1.4.3-19</t>
  </si>
  <si>
    <t>Servicios de Ecología y Medio Ambiente</t>
  </si>
  <si>
    <t>4.1.4.3-20</t>
  </si>
  <si>
    <t>Servicios de Imagen Urbana y Proyectos Especiales</t>
  </si>
  <si>
    <t>4.1.4.4</t>
  </si>
  <si>
    <t>Otros Derechos</t>
  </si>
  <si>
    <t>4.1.4.4-01</t>
  </si>
  <si>
    <t>Arrendamiento de Inmuebles, Locales y Espacios Físicos</t>
  </si>
  <si>
    <t>4.1.4.5</t>
  </si>
  <si>
    <t>Accesorios de Derechos</t>
  </si>
  <si>
    <t>4.1.4.5-01</t>
  </si>
  <si>
    <t>4.1.4.5-02</t>
  </si>
  <si>
    <t>4.1.4.5-03</t>
  </si>
  <si>
    <t>4.1.4.5-04</t>
  </si>
  <si>
    <t>4.1.5.0</t>
  </si>
  <si>
    <t>Productos</t>
  </si>
  <si>
    <t>4.1.5.3</t>
  </si>
  <si>
    <t>Accesorios de Productos</t>
  </si>
  <si>
    <t>4.1.5.3-01</t>
  </si>
  <si>
    <t>4.1.5.3-02</t>
  </si>
  <si>
    <t>4.1.5.3-03</t>
  </si>
  <si>
    <t>4.1.5.3-04</t>
  </si>
  <si>
    <t xml:space="preserve">4.1.5.9 </t>
  </si>
  <si>
    <t>Otros productos que generan ingresos corrientes</t>
  </si>
  <si>
    <t>4.1.5.9-01</t>
  </si>
  <si>
    <t>Venta de Publicaciones</t>
  </si>
  <si>
    <t>4.1.5.9-02</t>
  </si>
  <si>
    <t>Enajenación de Bienes Muebles de dominio privado</t>
  </si>
  <si>
    <t>4.1.5.9-03</t>
  </si>
  <si>
    <t>Enajenación de Bienes Inmuebles de dominio privado</t>
  </si>
  <si>
    <t>4.1.5.9-04</t>
  </si>
  <si>
    <t>Rendimiento e Intereses de Inversión de Capital</t>
  </si>
  <si>
    <t>4.1.6.0</t>
  </si>
  <si>
    <t>Aprovechamientos</t>
  </si>
  <si>
    <t>4.1.6.2</t>
  </si>
  <si>
    <t>4.1.6.2-01</t>
  </si>
  <si>
    <t>Multas de Policía y Tránsito</t>
  </si>
  <si>
    <t>4.1.6.2-02</t>
  </si>
  <si>
    <t>Multas por Infracciones de Rastro Municipal</t>
  </si>
  <si>
    <t>4.1.6.2-03</t>
  </si>
  <si>
    <t xml:space="preserve">Multas por Infracciones a la Ley Ambiental </t>
  </si>
  <si>
    <t>4.1.6.2-04</t>
  </si>
  <si>
    <t>Multas por Infracciones al Registro Público de la Propiedad y de Catastro</t>
  </si>
  <si>
    <t>4.1.6.2-05</t>
  </si>
  <si>
    <t>Multas por Infracciones a la Ley de Protección Civil</t>
  </si>
  <si>
    <t>4.1.6.2-06</t>
  </si>
  <si>
    <t>Multas por infracciones al reglamento para regular las actividades comerciales del municipio</t>
  </si>
  <si>
    <t>4.1.6.2-07</t>
  </si>
  <si>
    <t>Multas de Ecología</t>
  </si>
  <si>
    <t>4.1.6.2-08</t>
  </si>
  <si>
    <t>Multas por infracciones al reglamento de comercio</t>
  </si>
  <si>
    <t>4.1.6.2-09</t>
  </si>
  <si>
    <t>Multas Diversas</t>
  </si>
  <si>
    <t xml:space="preserve">4.1.6.3 </t>
  </si>
  <si>
    <t>Indemnizaciones</t>
  </si>
  <si>
    <t>4.1.6.3-01</t>
  </si>
  <si>
    <t>Ingresos por Daños al Patrimonio Municipal</t>
  </si>
  <si>
    <t xml:space="preserve">4.1.6.4 </t>
  </si>
  <si>
    <t>Reintegros</t>
  </si>
  <si>
    <t xml:space="preserve">4.1.6.8 </t>
  </si>
  <si>
    <t xml:space="preserve">Accesorios de Aprovechamientos </t>
  </si>
  <si>
    <t>4.1.6.8-01</t>
  </si>
  <si>
    <t>4.1.6.8-02</t>
  </si>
  <si>
    <t>4.1.6.8-03</t>
  </si>
  <si>
    <t>4.1.6.8-04</t>
  </si>
  <si>
    <t xml:space="preserve">4.1.6.9 </t>
  </si>
  <si>
    <t>Otros Aprovechamientos</t>
  </si>
  <si>
    <t>4.1.6.9-01</t>
  </si>
  <si>
    <t>Donaciones, Herencias y Legados</t>
  </si>
  <si>
    <t>4.1.6.9-02</t>
  </si>
  <si>
    <t>Contribución de Mejoras para Servicios Públicos</t>
  </si>
  <si>
    <t>4.1.6.9-03</t>
  </si>
  <si>
    <t>Certificaciones de Dictámenes de Factibilidad de Seguridad en Infraestructura</t>
  </si>
  <si>
    <t>4.1.6.9-04</t>
  </si>
  <si>
    <t>Ferias y Exposiciones</t>
  </si>
  <si>
    <t>4.1.6.9-05</t>
  </si>
  <si>
    <t>Oficina Municipal de Enlace S.R.E.</t>
  </si>
  <si>
    <t>4.1.6.9-06</t>
  </si>
  <si>
    <t>Carcel Distrital</t>
  </si>
  <si>
    <t>4.1.6.9-07</t>
  </si>
  <si>
    <t>Licitaciones</t>
  </si>
  <si>
    <t>4.1.6.9-08</t>
  </si>
  <si>
    <t>Devolución Derechos de Agua</t>
  </si>
  <si>
    <t>4.1.6.9-09</t>
  </si>
  <si>
    <t>Devolución de Seguros</t>
  </si>
  <si>
    <t>4.1.6.9-10</t>
  </si>
  <si>
    <t>Devolución de I.V.A.</t>
  </si>
  <si>
    <t>4.2.0.0</t>
  </si>
  <si>
    <t>Participaciones, Aportaciones, Transferencias, Asignaciones, Subsidios y Otras Ayudas</t>
  </si>
  <si>
    <t>4.2.1.0</t>
  </si>
  <si>
    <t>Participaciones y Aportaciones</t>
  </si>
  <si>
    <t xml:space="preserve">4.2.1.1 </t>
  </si>
  <si>
    <t>Participaciones</t>
  </si>
  <si>
    <t>4.2.1.1-01</t>
  </si>
  <si>
    <t>Fondo General de Participaciones</t>
  </si>
  <si>
    <t>4.2.1.1-02</t>
  </si>
  <si>
    <t>Fondo de Fomento Municipal</t>
  </si>
  <si>
    <t>4.2.1.1-03</t>
  </si>
  <si>
    <t xml:space="preserve">Incentivo para la recaudacion </t>
  </si>
  <si>
    <t>4.2.1.1-04</t>
  </si>
  <si>
    <t>Impuesto Especial Sobre Producción y Servicios</t>
  </si>
  <si>
    <t>4.2.1.1-05</t>
  </si>
  <si>
    <t>Impuesto Sobre Automóviles Nuevos</t>
  </si>
  <si>
    <t>4.2.1.1-06</t>
  </si>
  <si>
    <t>Fondo del Impuesto a la Venta Final de Gasolinas y Diesel</t>
  </si>
  <si>
    <t>4.2.1.1-07</t>
  </si>
  <si>
    <t>4.2.1.1-08</t>
  </si>
  <si>
    <t>4.2.1.1-09</t>
  </si>
  <si>
    <t>Extraccion de Hidrocarburos</t>
  </si>
  <si>
    <t>4.2.1.1-10</t>
  </si>
  <si>
    <t xml:space="preserve">4.2.1.2 </t>
  </si>
  <si>
    <t>Aportaciones</t>
  </si>
  <si>
    <t>4.2.1.2-01</t>
  </si>
  <si>
    <t>Fondo de Aportaciones para la Infraestructura Social Municipal</t>
  </si>
  <si>
    <t>4.2.1.2-02</t>
  </si>
  <si>
    <t>Fondo de Aportaciones para el Fortalecimiento Municipal</t>
  </si>
  <si>
    <t xml:space="preserve">4.2.1.3 </t>
  </si>
  <si>
    <t>Convenios</t>
  </si>
  <si>
    <t>4.2.1.3-01</t>
  </si>
  <si>
    <t xml:space="preserve">Programa Federal </t>
  </si>
  <si>
    <t>4.2.1.3-02</t>
  </si>
  <si>
    <t xml:space="preserve">Programa Estatal </t>
  </si>
  <si>
    <t>Ingresos derivados de financiamientos</t>
  </si>
  <si>
    <t>01</t>
  </si>
  <si>
    <t>Endeudamiento interno</t>
  </si>
  <si>
    <t xml:space="preserve">TOTAL PRESUPUESTO DE INGRESOS </t>
  </si>
  <si>
    <t>ISR Enajenacion de Bienes Inmuebles</t>
  </si>
  <si>
    <t>Municipio de Guadalcázar, S.L.P.</t>
  </si>
  <si>
    <t xml:space="preserve"> I N G R E S O    E S T I M A D O   2023</t>
  </si>
  <si>
    <t>Excedente Fondo de Fomento Municipal</t>
  </si>
  <si>
    <t>Fondo de Fiscalización y Recaudacion</t>
  </si>
  <si>
    <t>Fondo de Compensacion Isan</t>
  </si>
  <si>
    <t>C O M P A R A T I V O  I N G R E S O    E S T I M A D O   2022 VS 2023</t>
  </si>
  <si>
    <t xml:space="preserve">VARIACION </t>
  </si>
  <si>
    <t>4.2.1.1-11</t>
  </si>
  <si>
    <t>Iniciativa de Ley de Ingresos para el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</si>
</sst>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&quot;$&quot;#,##0"/>
    <numFmt numFmtId="166" formatCode="_(&quot;$&quot;* #,##0.00_);_(&quot;$&quot;* \(#,##0.00\);_(&quot;$&quot;* &quot;-&quot;??_);_(@_)"/>
    <numFmt numFmtId="167" formatCode="_(* #,##0_);_(* \(#,##0\);_(* &quot;-&quot;_);_(@_)"/>
  </numFmts>
  <fonts count="23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 Narrow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color theme="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9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2" applyFont="1" applyAlignment="1">
      <alignment vertical="top"/>
    </xf>
    <xf numFmtId="0" fontId="7" fillId="0" borderId="2" xfId="2" applyFont="1" applyBorder="1" applyAlignment="1">
      <alignment horizontal="center" vertical="top"/>
    </xf>
    <xf numFmtId="4" fontId="7" fillId="0" borderId="2" xfId="2" applyNumberFormat="1" applyFont="1" applyBorder="1" applyAlignment="1">
      <alignment horizontal="center" vertical="top"/>
    </xf>
    <xf numFmtId="0" fontId="9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165" fontId="9" fillId="2" borderId="1" xfId="2" applyNumberFormat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4" fontId="9" fillId="0" borderId="1" xfId="3" applyNumberFormat="1" applyFont="1" applyFill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vertical="top"/>
    </xf>
    <xf numFmtId="0" fontId="9" fillId="3" borderId="1" xfId="2" applyFont="1" applyFill="1" applyBorder="1" applyAlignment="1">
      <alignment horizontal="right" vertical="top"/>
    </xf>
    <xf numFmtId="0" fontId="9" fillId="3" borderId="1" xfId="2" applyFont="1" applyFill="1" applyBorder="1" applyAlignment="1">
      <alignment vertical="top"/>
    </xf>
    <xf numFmtId="4" fontId="9" fillId="3" borderId="1" xfId="3" applyNumberFormat="1" applyFont="1" applyFill="1" applyBorder="1" applyAlignment="1">
      <alignment vertical="top"/>
    </xf>
    <xf numFmtId="2" fontId="9" fillId="3" borderId="1" xfId="4" applyNumberFormat="1" applyFont="1" applyFill="1" applyBorder="1" applyAlignment="1">
      <alignment horizontal="center" vertical="top"/>
    </xf>
    <xf numFmtId="0" fontId="11" fillId="4" borderId="1" xfId="2" applyFont="1" applyFill="1" applyBorder="1" applyAlignment="1">
      <alignment horizontal="right" vertical="top"/>
    </xf>
    <xf numFmtId="0" fontId="11" fillId="4" borderId="1" xfId="2" applyFont="1" applyFill="1" applyBorder="1" applyAlignment="1">
      <alignment vertical="top"/>
    </xf>
    <xf numFmtId="4" fontId="11" fillId="4" borderId="1" xfId="3" applyNumberFormat="1" applyFont="1" applyFill="1" applyBorder="1" applyAlignment="1">
      <alignment vertical="top"/>
    </xf>
    <xf numFmtId="2" fontId="11" fillId="4" borderId="1" xfId="4" applyNumberFormat="1" applyFont="1" applyFill="1" applyBorder="1" applyAlignment="1">
      <alignment horizontal="center" vertical="top"/>
    </xf>
    <xf numFmtId="0" fontId="7" fillId="0" borderId="1" xfId="2" applyFont="1" applyBorder="1" applyAlignment="1">
      <alignment horizontal="right" vertical="top"/>
    </xf>
    <xf numFmtId="0" fontId="7" fillId="0" borderId="1" xfId="2" applyFont="1" applyBorder="1" applyAlignment="1">
      <alignment vertical="top"/>
    </xf>
    <xf numFmtId="4" fontId="12" fillId="0" borderId="1" xfId="3" applyNumberFormat="1" applyFont="1" applyFill="1" applyBorder="1" applyAlignment="1">
      <alignment vertical="top"/>
    </xf>
    <xf numFmtId="4" fontId="11" fillId="0" borderId="1" xfId="3" applyNumberFormat="1" applyFont="1" applyFill="1" applyBorder="1" applyAlignment="1">
      <alignment vertical="top"/>
    </xf>
    <xf numFmtId="2" fontId="11" fillId="0" borderId="1" xfId="4" applyNumberFormat="1" applyFont="1" applyFill="1" applyBorder="1" applyAlignment="1">
      <alignment horizontal="center" vertical="top"/>
    </xf>
    <xf numFmtId="0" fontId="8" fillId="0" borderId="1" xfId="2" applyFont="1" applyBorder="1" applyAlignment="1">
      <alignment horizontal="right" vertical="top"/>
    </xf>
    <xf numFmtId="0" fontId="13" fillId="0" borderId="1" xfId="2" applyFont="1" applyBorder="1" applyAlignment="1">
      <alignment horizontal="right" vertical="top"/>
    </xf>
    <xf numFmtId="0" fontId="14" fillId="0" borderId="1" xfId="2" applyFont="1" applyBorder="1" applyAlignment="1">
      <alignment vertical="top"/>
    </xf>
    <xf numFmtId="4" fontId="15" fillId="0" borderId="1" xfId="3" applyNumberFormat="1" applyFont="1" applyFill="1" applyBorder="1" applyAlignment="1">
      <alignment vertical="top"/>
    </xf>
    <xf numFmtId="2" fontId="16" fillId="0" borderId="1" xfId="4" applyNumberFormat="1" applyFont="1" applyFill="1" applyBorder="1" applyAlignment="1">
      <alignment horizontal="center" vertical="top"/>
    </xf>
    <xf numFmtId="4" fontId="17" fillId="0" borderId="1" xfId="3" applyNumberFormat="1" applyFont="1" applyFill="1" applyBorder="1" applyAlignment="1">
      <alignment vertical="top"/>
    </xf>
    <xf numFmtId="0" fontId="7" fillId="4" borderId="1" xfId="2" applyFont="1" applyFill="1" applyBorder="1" applyAlignment="1">
      <alignment horizontal="right" vertical="top"/>
    </xf>
    <xf numFmtId="4" fontId="12" fillId="4" borderId="1" xfId="3" applyNumberFormat="1" applyFont="1" applyFill="1" applyBorder="1" applyAlignment="1">
      <alignment vertical="top"/>
    </xf>
    <xf numFmtId="4" fontId="15" fillId="4" borderId="1" xfId="3" applyNumberFormat="1" applyFont="1" applyFill="1" applyBorder="1" applyAlignment="1">
      <alignment vertical="top"/>
    </xf>
    <xf numFmtId="0" fontId="7" fillId="0" borderId="1" xfId="2" applyFont="1" applyBorder="1" applyAlignment="1">
      <alignment vertical="top" wrapText="1"/>
    </xf>
    <xf numFmtId="0" fontId="14" fillId="0" borderId="1" xfId="2" applyFont="1" applyBorder="1" applyAlignment="1">
      <alignment horizontal="justify" vertical="top" wrapText="1"/>
    </xf>
    <xf numFmtId="0" fontId="14" fillId="0" borderId="1" xfId="2" applyFont="1" applyBorder="1" applyAlignment="1">
      <alignment vertical="top" wrapText="1"/>
    </xf>
    <xf numFmtId="4" fontId="15" fillId="0" borderId="1" xfId="3" applyNumberFormat="1" applyFont="1" applyFill="1" applyBorder="1" applyAlignment="1">
      <alignment horizontal="justify" vertical="top" wrapText="1"/>
    </xf>
    <xf numFmtId="4" fontId="15" fillId="0" borderId="1" xfId="3" applyNumberFormat="1" applyFont="1" applyFill="1" applyBorder="1" applyAlignment="1">
      <alignment vertical="top" wrapText="1"/>
    </xf>
    <xf numFmtId="4" fontId="16" fillId="4" borderId="1" xfId="3" applyNumberFormat="1" applyFont="1" applyFill="1" applyBorder="1" applyAlignment="1">
      <alignment vertical="top" wrapText="1"/>
    </xf>
    <xf numFmtId="4" fontId="16" fillId="0" borderId="1" xfId="3" applyNumberFormat="1" applyFont="1" applyFill="1" applyBorder="1" applyAlignment="1">
      <alignment vertical="top" wrapText="1"/>
    </xf>
    <xf numFmtId="0" fontId="14" fillId="0" borderId="1" xfId="2" applyFont="1" applyBorder="1" applyAlignment="1">
      <alignment horizontal="left" vertical="top"/>
    </xf>
    <xf numFmtId="0" fontId="7" fillId="4" borderId="1" xfId="2" applyFont="1" applyFill="1" applyBorder="1" applyAlignment="1">
      <alignment vertical="top" wrapText="1"/>
    </xf>
    <xf numFmtId="4" fontId="15" fillId="4" borderId="1" xfId="3" applyNumberFormat="1" applyFont="1" applyFill="1" applyBorder="1" applyAlignment="1">
      <alignment horizontal="justify" vertical="top" wrapText="1"/>
    </xf>
    <xf numFmtId="0" fontId="9" fillId="3" borderId="1" xfId="2" applyFont="1" applyFill="1" applyBorder="1" applyAlignment="1">
      <alignment vertical="top" wrapText="1"/>
    </xf>
    <xf numFmtId="4" fontId="18" fillId="3" borderId="1" xfId="3" applyNumberFormat="1" applyFont="1" applyFill="1" applyBorder="1" applyAlignment="1">
      <alignment vertical="top" wrapText="1"/>
    </xf>
    <xf numFmtId="4" fontId="18" fillId="3" borderId="1" xfId="3" applyNumberFormat="1" applyFont="1" applyFill="1" applyBorder="1" applyAlignment="1">
      <alignment horizontal="justify" vertical="top" wrapText="1"/>
    </xf>
    <xf numFmtId="4" fontId="15" fillId="4" borderId="1" xfId="3" applyNumberFormat="1" applyFont="1" applyFill="1" applyBorder="1" applyAlignment="1">
      <alignment vertical="top" wrapText="1"/>
    </xf>
    <xf numFmtId="4" fontId="16" fillId="0" borderId="1" xfId="5" applyNumberFormat="1" applyFont="1" applyFill="1" applyBorder="1" applyAlignment="1">
      <alignment vertical="top"/>
    </xf>
    <xf numFmtId="4" fontId="11" fillId="0" borderId="1" xfId="5" applyNumberFormat="1" applyFont="1" applyFill="1" applyBorder="1" applyAlignment="1">
      <alignment vertical="top"/>
    </xf>
    <xf numFmtId="0" fontId="8" fillId="4" borderId="1" xfId="2" applyFont="1" applyFill="1" applyBorder="1" applyAlignment="1">
      <alignment horizontal="right" vertical="top"/>
    </xf>
    <xf numFmtId="0" fontId="7" fillId="4" borderId="1" xfId="2" applyFont="1" applyFill="1" applyBorder="1" applyAlignment="1">
      <alignment vertical="top"/>
    </xf>
    <xf numFmtId="49" fontId="7" fillId="0" borderId="1" xfId="2" applyNumberFormat="1" applyFont="1" applyBorder="1" applyAlignment="1">
      <alignment horizontal="right" vertical="top"/>
    </xf>
    <xf numFmtId="49" fontId="7" fillId="0" borderId="0" xfId="2" applyNumberFormat="1" applyFont="1" applyAlignment="1">
      <alignment horizontal="right" vertical="top"/>
    </xf>
    <xf numFmtId="0" fontId="7" fillId="0" borderId="0" xfId="2" applyFont="1" applyAlignment="1">
      <alignment horizontal="right" vertical="top"/>
    </xf>
    <xf numFmtId="0" fontId="7" fillId="0" borderId="0" xfId="2" applyFont="1" applyAlignment="1">
      <alignment vertical="top"/>
    </xf>
    <xf numFmtId="4" fontId="11" fillId="0" borderId="0" xfId="3" applyNumberFormat="1" applyFont="1" applyFill="1" applyBorder="1" applyAlignment="1">
      <alignment vertical="top"/>
    </xf>
    <xf numFmtId="4" fontId="11" fillId="0" borderId="3" xfId="3" applyNumberFormat="1" applyFont="1" applyFill="1" applyBorder="1" applyAlignment="1">
      <alignment vertical="top"/>
    </xf>
    <xf numFmtId="165" fontId="11" fillId="0" borderId="3" xfId="2" applyNumberFormat="1" applyFont="1" applyBorder="1" applyAlignment="1">
      <alignment vertical="top"/>
    </xf>
    <xf numFmtId="0" fontId="19" fillId="0" borderId="0" xfId="2" applyFont="1" applyAlignment="1">
      <alignment horizontal="right" vertical="top"/>
    </xf>
    <xf numFmtId="0" fontId="20" fillId="0" borderId="0" xfId="2" applyFont="1" applyAlignment="1">
      <alignment horizontal="center" vertical="top"/>
    </xf>
    <xf numFmtId="4" fontId="19" fillId="0" borderId="0" xfId="3" applyNumberFormat="1" applyFont="1" applyFill="1" applyBorder="1" applyAlignment="1">
      <alignment vertical="top"/>
    </xf>
    <xf numFmtId="4" fontId="20" fillId="0" borderId="4" xfId="3" applyNumberFormat="1" applyFont="1" applyFill="1" applyBorder="1" applyAlignment="1">
      <alignment vertical="top"/>
    </xf>
    <xf numFmtId="4" fontId="20" fillId="0" borderId="4" xfId="2" applyNumberFormat="1" applyFont="1" applyBorder="1" applyAlignment="1">
      <alignment horizontal="center" vertical="top"/>
    </xf>
    <xf numFmtId="0" fontId="21" fillId="0" borderId="0" xfId="2" applyFont="1" applyAlignment="1">
      <alignment vertical="top"/>
    </xf>
    <xf numFmtId="0" fontId="4" fillId="0" borderId="0" xfId="2" applyFont="1" applyAlignment="1">
      <alignment vertical="top" wrapText="1"/>
    </xf>
    <xf numFmtId="0" fontId="8" fillId="0" borderId="0" xfId="2" applyFont="1" applyAlignment="1">
      <alignment horizontal="right" vertical="top"/>
    </xf>
    <xf numFmtId="167" fontId="16" fillId="0" borderId="0" xfId="3" applyNumberFormat="1" applyFont="1" applyFill="1" applyAlignment="1">
      <alignment vertical="top"/>
    </xf>
    <xf numFmtId="4" fontId="16" fillId="0" borderId="0" xfId="2" applyNumberFormat="1" applyFont="1" applyAlignment="1">
      <alignment vertical="top"/>
    </xf>
    <xf numFmtId="0" fontId="22" fillId="0" borderId="0" xfId="2" applyFont="1" applyAlignment="1">
      <alignment horizontal="center" vertical="top" wrapText="1"/>
    </xf>
    <xf numFmtId="4" fontId="16" fillId="0" borderId="0" xfId="3" applyNumberFormat="1" applyFont="1" applyFill="1" applyAlignment="1">
      <alignment vertical="top"/>
    </xf>
    <xf numFmtId="4" fontId="11" fillId="0" borderId="0" xfId="3" applyNumberFormat="1" applyFont="1" applyFill="1" applyAlignment="1">
      <alignment vertical="top"/>
    </xf>
    <xf numFmtId="165" fontId="11" fillId="0" borderId="0" xfId="2" applyNumberFormat="1" applyFont="1" applyAlignment="1">
      <alignment vertical="top"/>
    </xf>
    <xf numFmtId="4" fontId="15" fillId="5" borderId="1" xfId="3" applyNumberFormat="1" applyFont="1" applyFill="1" applyBorder="1" applyAlignment="1">
      <alignment vertical="top"/>
    </xf>
    <xf numFmtId="44" fontId="3" fillId="0" borderId="1" xfId="1" applyFont="1" applyBorder="1" applyAlignment="1">
      <alignment horizontal="left" vertical="center" wrapText="1"/>
    </xf>
    <xf numFmtId="44" fontId="5" fillId="0" borderId="1" xfId="1" applyFont="1" applyBorder="1" applyAlignment="1">
      <alignment horizontal="left" vertical="center" wrapText="1"/>
    </xf>
    <xf numFmtId="44" fontId="0" fillId="0" borderId="0" xfId="1" applyFont="1" applyAlignment="1">
      <alignment horizontal="left"/>
    </xf>
    <xf numFmtId="44" fontId="0" fillId="0" borderId="0" xfId="0" applyNumberFormat="1"/>
    <xf numFmtId="44" fontId="8" fillId="0" borderId="0" xfId="1" applyFont="1" applyAlignment="1">
      <alignment vertical="top"/>
    </xf>
    <xf numFmtId="43" fontId="16" fillId="0" borderId="1" xfId="6" applyFont="1" applyFill="1" applyBorder="1" applyAlignment="1">
      <alignment horizontal="center" vertical="top"/>
    </xf>
    <xf numFmtId="0" fontId="9" fillId="2" borderId="1" xfId="3" applyNumberFormat="1" applyFont="1" applyFill="1" applyBorder="1" applyAlignment="1">
      <alignment horizontal="center" vertical="center"/>
    </xf>
    <xf numFmtId="10" fontId="16" fillId="0" borderId="1" xfId="7" applyNumberFormat="1" applyFont="1" applyFill="1" applyBorder="1" applyAlignment="1">
      <alignment horizontal="center" vertical="top"/>
    </xf>
    <xf numFmtId="4" fontId="17" fillId="4" borderId="1" xfId="3" applyNumberFormat="1" applyFont="1" applyFill="1" applyBorder="1" applyAlignment="1">
      <alignment vertical="top"/>
    </xf>
    <xf numFmtId="4" fontId="11" fillId="4" borderId="1" xfId="3" applyNumberFormat="1" applyFont="1" applyFill="1" applyBorder="1" applyAlignment="1">
      <alignment vertical="top" wrapText="1"/>
    </xf>
    <xf numFmtId="4" fontId="17" fillId="4" borderId="1" xfId="3" applyNumberFormat="1" applyFont="1" applyFill="1" applyBorder="1" applyAlignment="1">
      <alignment vertical="top" wrapText="1"/>
    </xf>
    <xf numFmtId="4" fontId="20" fillId="0" borderId="0" xfId="3" applyNumberFormat="1" applyFont="1" applyFill="1" applyBorder="1" applyAlignment="1">
      <alignment vertical="top"/>
    </xf>
    <xf numFmtId="43" fontId="11" fillId="0" borderId="1" xfId="6" applyFont="1" applyFill="1" applyBorder="1" applyAlignment="1">
      <alignment horizontal="center" vertical="top"/>
    </xf>
    <xf numFmtId="10" fontId="11" fillId="0" borderId="1" xfId="7" applyNumberFormat="1" applyFont="1" applyFill="1" applyBorder="1" applyAlignment="1">
      <alignment horizontal="center" vertical="top"/>
    </xf>
    <xf numFmtId="0" fontId="7" fillId="0" borderId="0" xfId="2" applyFont="1" applyAlignment="1">
      <alignment horizontal="center" vertical="top"/>
    </xf>
    <xf numFmtId="4" fontId="9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8">
    <cellStyle name="Millares" xfId="6" builtinId="3"/>
    <cellStyle name="Millares 2" xfId="3" xr:uid="{469E0A9D-AB38-4C9B-A4B6-5D8FE2219706}"/>
    <cellStyle name="Millares 3" xfId="5" xr:uid="{2FB40883-D24A-4F0E-9B0C-70EC4E386E73}"/>
    <cellStyle name="Moneda" xfId="1" builtinId="4"/>
    <cellStyle name="Moneda 2" xfId="4" xr:uid="{6E6EA444-2F01-4417-96D5-873ED1D2C86F}"/>
    <cellStyle name="Normal" xfId="0" builtinId="0"/>
    <cellStyle name="Normal 2" xfId="2" xr:uid="{12F023E0-A261-47AA-8570-13B5F2087C3E}"/>
    <cellStyle name="Porcentaj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53EC-B89D-4EE3-A03E-218DFACEA90D}">
  <sheetPr>
    <tabColor theme="3" tint="0.79998168889431442"/>
  </sheetPr>
  <dimension ref="A2:G139"/>
  <sheetViews>
    <sheetView zoomScaleNormal="100" workbookViewId="0">
      <pane ySplit="5" topLeftCell="A129" activePane="bottomLeft" state="frozen"/>
      <selection pane="bottomLeft" activeCell="C131" sqref="C131"/>
    </sheetView>
  </sheetViews>
  <sheetFormatPr baseColWidth="10" defaultColWidth="12.875" defaultRowHeight="13.8" x14ac:dyDescent="0.3"/>
  <cols>
    <col min="1" max="1" width="7.5" style="73" customWidth="1"/>
    <col min="2" max="2" width="15.375" style="73" customWidth="1"/>
    <col min="3" max="3" width="73.125" style="7" customWidth="1"/>
    <col min="4" max="4" width="18.625" style="77" bestFit="1" customWidth="1"/>
    <col min="5" max="5" width="23.5" style="77" customWidth="1"/>
    <col min="6" max="6" width="20.875" style="78" customWidth="1"/>
    <col min="7" max="7" width="13.5" style="79" customWidth="1"/>
    <col min="8" max="16384" width="12.875" style="7"/>
  </cols>
  <sheetData>
    <row r="2" spans="1:7" x14ac:dyDescent="0.3">
      <c r="A2" s="95" t="s">
        <v>283</v>
      </c>
      <c r="B2" s="95"/>
      <c r="C2" s="95"/>
      <c r="D2" s="95"/>
      <c r="E2" s="95"/>
      <c r="F2" s="95"/>
      <c r="G2" s="95"/>
    </row>
    <row r="3" spans="1:7" x14ac:dyDescent="0.3">
      <c r="A3" s="95" t="s">
        <v>61</v>
      </c>
      <c r="B3" s="95"/>
      <c r="C3" s="95"/>
      <c r="D3" s="95"/>
      <c r="E3" s="95"/>
      <c r="F3" s="95"/>
      <c r="G3" s="95"/>
    </row>
    <row r="4" spans="1:7" ht="11.25" customHeight="1" x14ac:dyDescent="0.3">
      <c r="A4" s="8"/>
      <c r="B4" s="8"/>
      <c r="C4" s="8"/>
      <c r="D4" s="9"/>
      <c r="E4" s="9"/>
      <c r="F4" s="9"/>
      <c r="G4" s="8"/>
    </row>
    <row r="5" spans="1:7" ht="23.25" customHeight="1" x14ac:dyDescent="0.3">
      <c r="A5" s="10" t="s">
        <v>62</v>
      </c>
      <c r="B5" s="10" t="s">
        <v>63</v>
      </c>
      <c r="C5" s="11" t="s">
        <v>64</v>
      </c>
      <c r="D5" s="96" t="s">
        <v>65</v>
      </c>
      <c r="E5" s="96"/>
      <c r="F5" s="12" t="s">
        <v>66</v>
      </c>
      <c r="G5" s="13" t="s">
        <v>67</v>
      </c>
    </row>
    <row r="6" spans="1:7" ht="9" customHeight="1" x14ac:dyDescent="0.3">
      <c r="A6" s="14"/>
      <c r="B6" s="14"/>
      <c r="C6" s="15"/>
      <c r="D6" s="16"/>
      <c r="E6" s="16"/>
      <c r="F6" s="16"/>
      <c r="G6" s="17"/>
    </row>
    <row r="7" spans="1:7" x14ac:dyDescent="0.3">
      <c r="A7" s="18"/>
      <c r="B7" s="19" t="s">
        <v>68</v>
      </c>
      <c r="C7" s="20" t="s">
        <v>69</v>
      </c>
      <c r="D7" s="21"/>
      <c r="E7" s="21"/>
      <c r="F7" s="21">
        <f>SUM(F8:F99)</f>
        <v>9141658.1999999993</v>
      </c>
      <c r="G7" s="22">
        <f>+F7/$F$121*100</f>
        <v>5.0886722395317596</v>
      </c>
    </row>
    <row r="8" spans="1:7" x14ac:dyDescent="0.3">
      <c r="A8" s="23">
        <v>1</v>
      </c>
      <c r="B8" s="23" t="s">
        <v>70</v>
      </c>
      <c r="C8" s="24" t="s">
        <v>71</v>
      </c>
      <c r="D8" s="25"/>
      <c r="E8" s="25"/>
      <c r="F8" s="25">
        <f>SUM(E9:E23)</f>
        <v>3363750</v>
      </c>
      <c r="G8" s="26">
        <f>+F8/$F$121*100</f>
        <v>1.8724197373431617</v>
      </c>
    </row>
    <row r="9" spans="1:7" x14ac:dyDescent="0.3">
      <c r="A9" s="27">
        <v>11</v>
      </c>
      <c r="B9" s="27" t="s">
        <v>72</v>
      </c>
      <c r="C9" s="28" t="s">
        <v>73</v>
      </c>
      <c r="D9" s="29"/>
      <c r="E9" s="30">
        <f>+D10</f>
        <v>103499.99999999999</v>
      </c>
      <c r="F9" s="30"/>
      <c r="G9" s="31">
        <f>+E9/$F$121*100</f>
        <v>5.7612914995174201E-2</v>
      </c>
    </row>
    <row r="10" spans="1:7" ht="14.4" x14ac:dyDescent="0.3">
      <c r="A10" s="32"/>
      <c r="B10" s="33" t="s">
        <v>74</v>
      </c>
      <c r="C10" s="34" t="s">
        <v>75</v>
      </c>
      <c r="D10" s="35">
        <v>103499.99999999999</v>
      </c>
      <c r="E10" s="35"/>
      <c r="F10" s="30"/>
      <c r="G10" s="36">
        <f>+D10/$F$121*100</f>
        <v>5.7612914995174201E-2</v>
      </c>
    </row>
    <row r="11" spans="1:7" x14ac:dyDescent="0.3">
      <c r="A11" s="27">
        <v>12</v>
      </c>
      <c r="B11" s="27" t="s">
        <v>76</v>
      </c>
      <c r="C11" s="28" t="s">
        <v>77</v>
      </c>
      <c r="D11" s="30"/>
      <c r="E11" s="30">
        <f>SUM(D13:D18)</f>
        <v>3260250</v>
      </c>
      <c r="F11" s="30"/>
      <c r="G11" s="31">
        <f>SUM(G12:G18)</f>
        <v>1.8148068223479872</v>
      </c>
    </row>
    <row r="12" spans="1:7" ht="14.4" x14ac:dyDescent="0.3">
      <c r="A12" s="32"/>
      <c r="B12" s="33" t="s">
        <v>78</v>
      </c>
      <c r="C12" s="34" t="s">
        <v>79</v>
      </c>
      <c r="D12" s="30" t="s">
        <v>80</v>
      </c>
      <c r="E12" s="37" t="s">
        <v>80</v>
      </c>
      <c r="F12" s="30"/>
      <c r="G12" s="36" t="s">
        <v>80</v>
      </c>
    </row>
    <row r="13" spans="1:7" ht="14.4" x14ac:dyDescent="0.3">
      <c r="A13" s="32"/>
      <c r="B13" s="33" t="s">
        <v>81</v>
      </c>
      <c r="C13" s="34" t="s">
        <v>82</v>
      </c>
      <c r="D13" s="35">
        <v>1291680</v>
      </c>
      <c r="E13" s="35" t="s">
        <v>80</v>
      </c>
      <c r="F13" s="30"/>
      <c r="G13" s="36">
        <f t="shared" ref="G13:G18" si="0">+D13/$F$121*100</f>
        <v>0.71900917913977402</v>
      </c>
    </row>
    <row r="14" spans="1:7" ht="14.4" x14ac:dyDescent="0.3">
      <c r="A14" s="32"/>
      <c r="B14" s="33" t="s">
        <v>83</v>
      </c>
      <c r="C14" s="34" t="s">
        <v>84</v>
      </c>
      <c r="D14" s="35">
        <v>983249.99999999988</v>
      </c>
      <c r="E14" s="35" t="s">
        <v>80</v>
      </c>
      <c r="F14" s="30"/>
      <c r="G14" s="36">
        <f t="shared" si="0"/>
        <v>0.54732269245415488</v>
      </c>
    </row>
    <row r="15" spans="1:7" ht="14.4" x14ac:dyDescent="0.3">
      <c r="A15" s="32"/>
      <c r="B15" s="33" t="s">
        <v>85</v>
      </c>
      <c r="C15" s="34" t="s">
        <v>86</v>
      </c>
      <c r="D15" s="35">
        <v>322920</v>
      </c>
      <c r="E15" s="35" t="s">
        <v>80</v>
      </c>
      <c r="F15" s="30"/>
      <c r="G15" s="36">
        <f t="shared" si="0"/>
        <v>0.17975229478494351</v>
      </c>
    </row>
    <row r="16" spans="1:7" ht="14.4" x14ac:dyDescent="0.3">
      <c r="A16" s="32"/>
      <c r="B16" s="33" t="s">
        <v>87</v>
      </c>
      <c r="C16" s="34" t="s">
        <v>88</v>
      </c>
      <c r="D16" s="35">
        <v>393299.99999999994</v>
      </c>
      <c r="E16" s="35" t="s">
        <v>80</v>
      </c>
      <c r="F16" s="30"/>
      <c r="G16" s="36">
        <f t="shared" si="0"/>
        <v>0.21892907698166192</v>
      </c>
    </row>
    <row r="17" spans="1:7" ht="14.4" x14ac:dyDescent="0.3">
      <c r="A17" s="32"/>
      <c r="B17" s="33" t="s">
        <v>89</v>
      </c>
      <c r="C17" s="34" t="s">
        <v>90</v>
      </c>
      <c r="D17" s="35">
        <v>0</v>
      </c>
      <c r="E17" s="35" t="s">
        <v>80</v>
      </c>
      <c r="F17" s="30"/>
      <c r="G17" s="36">
        <f t="shared" si="0"/>
        <v>0</v>
      </c>
    </row>
    <row r="18" spans="1:7" ht="14.4" x14ac:dyDescent="0.3">
      <c r="A18" s="32"/>
      <c r="B18" s="33" t="s">
        <v>91</v>
      </c>
      <c r="C18" s="34" t="s">
        <v>92</v>
      </c>
      <c r="D18" s="35">
        <v>269100</v>
      </c>
      <c r="E18" s="35" t="s">
        <v>80</v>
      </c>
      <c r="F18" s="30"/>
      <c r="G18" s="36">
        <f t="shared" si="0"/>
        <v>0.14979357898745294</v>
      </c>
    </row>
    <row r="19" spans="1:7" x14ac:dyDescent="0.3">
      <c r="A19" s="27">
        <v>17</v>
      </c>
      <c r="B19" s="27" t="s">
        <v>93</v>
      </c>
      <c r="C19" s="28" t="s">
        <v>94</v>
      </c>
      <c r="D19" s="37" t="s">
        <v>80</v>
      </c>
      <c r="E19" s="30">
        <f>SUM(D20:D23)</f>
        <v>0</v>
      </c>
      <c r="F19" s="30"/>
      <c r="G19" s="31">
        <f>SUM(G20:G23)</f>
        <v>0</v>
      </c>
    </row>
    <row r="20" spans="1:7" ht="14.4" x14ac:dyDescent="0.3">
      <c r="A20" s="32"/>
      <c r="B20" s="33" t="s">
        <v>95</v>
      </c>
      <c r="C20" s="34" t="s">
        <v>96</v>
      </c>
      <c r="D20" s="35">
        <v>0</v>
      </c>
      <c r="E20" s="30"/>
      <c r="F20" s="30"/>
      <c r="G20" s="36">
        <f>+D20/$F$121*100</f>
        <v>0</v>
      </c>
    </row>
    <row r="21" spans="1:7" ht="14.4" x14ac:dyDescent="0.3">
      <c r="A21" s="32"/>
      <c r="B21" s="33" t="s">
        <v>97</v>
      </c>
      <c r="C21" s="34" t="s">
        <v>98</v>
      </c>
      <c r="D21" s="35">
        <v>0</v>
      </c>
      <c r="E21" s="35"/>
      <c r="F21" s="30"/>
      <c r="G21" s="36">
        <f>+D21/$F$121*100</f>
        <v>0</v>
      </c>
    </row>
    <row r="22" spans="1:7" ht="14.4" x14ac:dyDescent="0.3">
      <c r="A22" s="32"/>
      <c r="B22" s="33" t="s">
        <v>99</v>
      </c>
      <c r="C22" s="34" t="s">
        <v>100</v>
      </c>
      <c r="D22" s="35">
        <v>0</v>
      </c>
      <c r="E22" s="35"/>
      <c r="F22" s="30"/>
      <c r="G22" s="36">
        <f>+D22/$F$121*100</f>
        <v>0</v>
      </c>
    </row>
    <row r="23" spans="1:7" ht="14.4" x14ac:dyDescent="0.3">
      <c r="A23" s="32"/>
      <c r="B23" s="33" t="s">
        <v>101</v>
      </c>
      <c r="C23" s="34" t="s">
        <v>102</v>
      </c>
      <c r="D23" s="35">
        <v>0</v>
      </c>
      <c r="E23" s="35"/>
      <c r="F23" s="30"/>
      <c r="G23" s="36">
        <f>+D23/$F$121*100</f>
        <v>0</v>
      </c>
    </row>
    <row r="24" spans="1:7" x14ac:dyDescent="0.3">
      <c r="A24" s="38">
        <v>3</v>
      </c>
      <c r="B24" s="23" t="s">
        <v>103</v>
      </c>
      <c r="C24" s="24" t="s">
        <v>104</v>
      </c>
      <c r="D24" s="39"/>
      <c r="E24" s="39"/>
      <c r="F24" s="25">
        <f>+E25</f>
        <v>0</v>
      </c>
      <c r="G24" s="26">
        <f>+F24/$F$121*100</f>
        <v>0</v>
      </c>
    </row>
    <row r="25" spans="1:7" x14ac:dyDescent="0.3">
      <c r="A25" s="27">
        <v>31</v>
      </c>
      <c r="B25" s="27" t="s">
        <v>105</v>
      </c>
      <c r="C25" s="28" t="s">
        <v>106</v>
      </c>
      <c r="D25" s="37" t="s">
        <v>80</v>
      </c>
      <c r="E25" s="30">
        <f>SUM(D26:D27)</f>
        <v>0</v>
      </c>
      <c r="F25" s="30"/>
      <c r="G25" s="31">
        <f>+E25/$F$121*100</f>
        <v>0</v>
      </c>
    </row>
    <row r="26" spans="1:7" ht="14.4" x14ac:dyDescent="0.3">
      <c r="A26" s="27"/>
      <c r="B26" s="33" t="s">
        <v>107</v>
      </c>
      <c r="C26" s="34" t="s">
        <v>108</v>
      </c>
      <c r="D26" s="35">
        <v>0</v>
      </c>
      <c r="E26" s="30"/>
      <c r="F26" s="30"/>
      <c r="G26" s="36">
        <f>+D26/$F$121*100</f>
        <v>0</v>
      </c>
    </row>
    <row r="27" spans="1:7" ht="14.4" x14ac:dyDescent="0.3">
      <c r="A27" s="27"/>
      <c r="B27" s="33" t="s">
        <v>109</v>
      </c>
      <c r="C27" s="34" t="s">
        <v>110</v>
      </c>
      <c r="D27" s="35">
        <v>0</v>
      </c>
      <c r="E27" s="30"/>
      <c r="F27" s="30"/>
      <c r="G27" s="36">
        <f>+D27/$F$121*100</f>
        <v>0</v>
      </c>
    </row>
    <row r="28" spans="1:7" ht="14.4" x14ac:dyDescent="0.3">
      <c r="A28" s="38">
        <v>4</v>
      </c>
      <c r="B28" s="23" t="s">
        <v>111</v>
      </c>
      <c r="C28" s="24" t="s">
        <v>112</v>
      </c>
      <c r="D28" s="40"/>
      <c r="E28" s="40"/>
      <c r="F28" s="25">
        <f>SUM(E29:E58)</f>
        <v>3473874</v>
      </c>
      <c r="G28" s="26">
        <f>+F28/$F$121*100</f>
        <v>1.933719878898027</v>
      </c>
    </row>
    <row r="29" spans="1:7" ht="27.6" x14ac:dyDescent="0.3">
      <c r="A29" s="27">
        <v>41</v>
      </c>
      <c r="B29" s="27" t="s">
        <v>113</v>
      </c>
      <c r="C29" s="41" t="s">
        <v>114</v>
      </c>
      <c r="D29" s="35"/>
      <c r="E29" s="30">
        <f>+D30</f>
        <v>0</v>
      </c>
      <c r="F29" s="30"/>
      <c r="G29" s="31">
        <f>+E29/$F$121*100</f>
        <v>0</v>
      </c>
    </row>
    <row r="30" spans="1:7" ht="28.8" x14ac:dyDescent="0.3">
      <c r="A30" s="32"/>
      <c r="B30" s="33" t="s">
        <v>115</v>
      </c>
      <c r="C30" s="42" t="s">
        <v>116</v>
      </c>
      <c r="D30" s="35">
        <v>0</v>
      </c>
      <c r="E30" s="35"/>
      <c r="F30" s="30"/>
      <c r="G30" s="36">
        <f>+D30/$F$121*100</f>
        <v>0</v>
      </c>
    </row>
    <row r="31" spans="1:7" ht="14.4" x14ac:dyDescent="0.3">
      <c r="A31" s="27">
        <v>43</v>
      </c>
      <c r="B31" s="27" t="s">
        <v>117</v>
      </c>
      <c r="C31" s="28" t="s">
        <v>118</v>
      </c>
      <c r="D31" s="35"/>
      <c r="E31" s="30">
        <f>SUM(D32:D51)</f>
        <v>3266874</v>
      </c>
      <c r="F31" s="30"/>
      <c r="G31" s="31">
        <f>+E31/$F$121*100</f>
        <v>1.8184940489076786</v>
      </c>
    </row>
    <row r="32" spans="1:7" ht="14.4" x14ac:dyDescent="0.3">
      <c r="A32" s="27"/>
      <c r="B32" s="33" t="s">
        <v>119</v>
      </c>
      <c r="C32" s="43" t="s">
        <v>120</v>
      </c>
      <c r="D32" s="35">
        <v>161460</v>
      </c>
      <c r="E32" s="30" t="s">
        <v>80</v>
      </c>
      <c r="F32" s="30"/>
      <c r="G32" s="36">
        <f t="shared" ref="G32:G51" si="1">+D32/$F$121*100</f>
        <v>8.9876147392471753E-2</v>
      </c>
    </row>
    <row r="33" spans="1:7" ht="14.4" x14ac:dyDescent="0.3">
      <c r="A33" s="32"/>
      <c r="B33" s="33" t="s">
        <v>121</v>
      </c>
      <c r="C33" s="43" t="s">
        <v>122</v>
      </c>
      <c r="D33" s="35">
        <v>0</v>
      </c>
      <c r="E33" s="30" t="s">
        <v>80</v>
      </c>
      <c r="F33" s="30"/>
      <c r="G33" s="36">
        <f t="shared" si="1"/>
        <v>0</v>
      </c>
    </row>
    <row r="34" spans="1:7" ht="14.4" x14ac:dyDescent="0.3">
      <c r="A34" s="32"/>
      <c r="B34" s="33" t="s">
        <v>123</v>
      </c>
      <c r="C34" s="43" t="s">
        <v>124</v>
      </c>
      <c r="D34" s="35">
        <v>21528</v>
      </c>
      <c r="E34" s="30" t="s">
        <v>80</v>
      </c>
      <c r="F34" s="30"/>
      <c r="G34" s="36">
        <f t="shared" si="1"/>
        <v>1.1983486318996234E-2</v>
      </c>
    </row>
    <row r="35" spans="1:7" ht="14.4" x14ac:dyDescent="0.3">
      <c r="A35" s="32"/>
      <c r="B35" s="33" t="s">
        <v>125</v>
      </c>
      <c r="C35" s="43" t="s">
        <v>126</v>
      </c>
      <c r="D35" s="35">
        <v>0</v>
      </c>
      <c r="E35" s="30" t="s">
        <v>80</v>
      </c>
      <c r="F35" s="30"/>
      <c r="G35" s="36">
        <f t="shared" si="1"/>
        <v>0</v>
      </c>
    </row>
    <row r="36" spans="1:7" ht="14.4" x14ac:dyDescent="0.3">
      <c r="A36" s="32"/>
      <c r="B36" s="33" t="s">
        <v>127</v>
      </c>
      <c r="C36" s="43" t="s">
        <v>128</v>
      </c>
      <c r="D36" s="35">
        <v>1022579.9999999999</v>
      </c>
      <c r="E36" s="30" t="s">
        <v>80</v>
      </c>
      <c r="F36" s="30"/>
      <c r="G36" s="36">
        <f t="shared" si="1"/>
        <v>0.56921560015232109</v>
      </c>
    </row>
    <row r="37" spans="1:7" ht="14.4" x14ac:dyDescent="0.3">
      <c r="A37" s="32"/>
      <c r="B37" s="33" t="s">
        <v>129</v>
      </c>
      <c r="C37" s="43" t="s">
        <v>130</v>
      </c>
      <c r="D37" s="35">
        <v>0</v>
      </c>
      <c r="E37" s="30" t="s">
        <v>80</v>
      </c>
      <c r="F37" s="30"/>
      <c r="G37" s="36">
        <f t="shared" si="1"/>
        <v>0</v>
      </c>
    </row>
    <row r="38" spans="1:7" ht="14.4" x14ac:dyDescent="0.3">
      <c r="A38" s="32"/>
      <c r="B38" s="33" t="s">
        <v>131</v>
      </c>
      <c r="C38" s="43" t="s">
        <v>132</v>
      </c>
      <c r="D38" s="35">
        <v>269100</v>
      </c>
      <c r="E38" s="30" t="s">
        <v>80</v>
      </c>
      <c r="F38" s="30"/>
      <c r="G38" s="36">
        <f t="shared" si="1"/>
        <v>0.14979357898745294</v>
      </c>
    </row>
    <row r="39" spans="1:7" ht="14.4" x14ac:dyDescent="0.3">
      <c r="A39" s="32"/>
      <c r="B39" s="33" t="s">
        <v>133</v>
      </c>
      <c r="C39" s="43" t="s">
        <v>134</v>
      </c>
      <c r="D39" s="35">
        <v>0</v>
      </c>
      <c r="E39" s="30" t="s">
        <v>80</v>
      </c>
      <c r="F39" s="30"/>
      <c r="G39" s="36">
        <f t="shared" si="1"/>
        <v>0</v>
      </c>
    </row>
    <row r="40" spans="1:7" ht="14.4" x14ac:dyDescent="0.3">
      <c r="A40" s="32"/>
      <c r="B40" s="33" t="s">
        <v>135</v>
      </c>
      <c r="C40" s="42" t="s">
        <v>136</v>
      </c>
      <c r="D40" s="35">
        <v>53819.999999999993</v>
      </c>
      <c r="E40" s="30" t="s">
        <v>80</v>
      </c>
      <c r="F40" s="30"/>
      <c r="G40" s="36">
        <f t="shared" si="1"/>
        <v>2.9958715797490581E-2</v>
      </c>
    </row>
    <row r="41" spans="1:7" ht="14.4" x14ac:dyDescent="0.3">
      <c r="A41" s="32"/>
      <c r="B41" s="33" t="s">
        <v>137</v>
      </c>
      <c r="C41" s="43" t="s">
        <v>138</v>
      </c>
      <c r="D41" s="35">
        <v>0</v>
      </c>
      <c r="E41" s="30" t="s">
        <v>80</v>
      </c>
      <c r="F41" s="30"/>
      <c r="G41" s="36">
        <f t="shared" si="1"/>
        <v>0</v>
      </c>
    </row>
    <row r="42" spans="1:7" ht="28.8" x14ac:dyDescent="0.3">
      <c r="A42" s="32"/>
      <c r="B42" s="33" t="s">
        <v>139</v>
      </c>
      <c r="C42" s="43" t="s">
        <v>140</v>
      </c>
      <c r="D42" s="35">
        <v>0</v>
      </c>
      <c r="E42" s="30" t="s">
        <v>80</v>
      </c>
      <c r="F42" s="30"/>
      <c r="G42" s="36">
        <f t="shared" si="1"/>
        <v>0</v>
      </c>
    </row>
    <row r="43" spans="1:7" ht="14.4" x14ac:dyDescent="0.3">
      <c r="A43" s="32"/>
      <c r="B43" s="33" t="s">
        <v>141</v>
      </c>
      <c r="C43" s="43" t="s">
        <v>142</v>
      </c>
      <c r="D43" s="35">
        <v>5382</v>
      </c>
      <c r="E43" s="30" t="s">
        <v>80</v>
      </c>
      <c r="F43" s="30"/>
      <c r="G43" s="36">
        <f t="shared" si="1"/>
        <v>2.9958715797490584E-3</v>
      </c>
    </row>
    <row r="44" spans="1:7" ht="14.4" x14ac:dyDescent="0.3">
      <c r="A44" s="32"/>
      <c r="B44" s="33" t="s">
        <v>143</v>
      </c>
      <c r="C44" s="43" t="s">
        <v>144</v>
      </c>
      <c r="D44" s="35">
        <v>0</v>
      </c>
      <c r="E44" s="30" t="s">
        <v>80</v>
      </c>
      <c r="F44" s="30"/>
      <c r="G44" s="36">
        <f t="shared" si="1"/>
        <v>0</v>
      </c>
    </row>
    <row r="45" spans="1:7" ht="14.4" x14ac:dyDescent="0.3">
      <c r="A45" s="32"/>
      <c r="B45" s="33" t="s">
        <v>145</v>
      </c>
      <c r="C45" s="43" t="s">
        <v>146</v>
      </c>
      <c r="D45" s="35">
        <v>10764</v>
      </c>
      <c r="E45" s="30" t="s">
        <v>80</v>
      </c>
      <c r="F45" s="30"/>
      <c r="G45" s="36">
        <f t="shared" si="1"/>
        <v>5.9917431594981169E-3</v>
      </c>
    </row>
    <row r="46" spans="1:7" ht="28.8" x14ac:dyDescent="0.3">
      <c r="A46" s="32"/>
      <c r="B46" s="33" t="s">
        <v>147</v>
      </c>
      <c r="C46" s="42" t="s">
        <v>148</v>
      </c>
      <c r="D46" s="35">
        <v>1614599.9999999998</v>
      </c>
      <c r="E46" s="30" t="s">
        <v>80</v>
      </c>
      <c r="F46" s="30"/>
      <c r="G46" s="36">
        <f t="shared" si="1"/>
        <v>0.8987614739247175</v>
      </c>
    </row>
    <row r="47" spans="1:7" ht="43.2" x14ac:dyDescent="0.3">
      <c r="A47" s="32"/>
      <c r="B47" s="33" t="s">
        <v>149</v>
      </c>
      <c r="C47" s="42" t="s">
        <v>150</v>
      </c>
      <c r="D47" s="35">
        <v>107639.99999999999</v>
      </c>
      <c r="E47" s="30" t="s">
        <v>80</v>
      </c>
      <c r="F47" s="30"/>
      <c r="G47" s="36">
        <f t="shared" si="1"/>
        <v>5.9917431594981162E-2</v>
      </c>
    </row>
    <row r="48" spans="1:7" ht="14.4" x14ac:dyDescent="0.3">
      <c r="A48" s="32"/>
      <c r="B48" s="33" t="s">
        <v>151</v>
      </c>
      <c r="C48" s="43" t="s">
        <v>152</v>
      </c>
      <c r="D48" s="35">
        <v>0</v>
      </c>
      <c r="E48" s="30">
        <f t="shared" ref="E48:E51" si="2">D48*1.04</f>
        <v>0</v>
      </c>
      <c r="F48" s="30"/>
      <c r="G48" s="36">
        <f t="shared" si="1"/>
        <v>0</v>
      </c>
    </row>
    <row r="49" spans="1:7" ht="14.4" x14ac:dyDescent="0.3">
      <c r="A49" s="32"/>
      <c r="B49" s="33" t="s">
        <v>153</v>
      </c>
      <c r="C49" s="42" t="s">
        <v>154</v>
      </c>
      <c r="D49" s="35">
        <v>0</v>
      </c>
      <c r="E49" s="30">
        <f t="shared" si="2"/>
        <v>0</v>
      </c>
      <c r="F49" s="30"/>
      <c r="G49" s="36">
        <f t="shared" si="1"/>
        <v>0</v>
      </c>
    </row>
    <row r="50" spans="1:7" ht="14.4" x14ac:dyDescent="0.3">
      <c r="A50" s="32"/>
      <c r="B50" s="33" t="s">
        <v>155</v>
      </c>
      <c r="C50" s="42" t="s">
        <v>156</v>
      </c>
      <c r="D50" s="35">
        <v>0</v>
      </c>
      <c r="E50" s="30">
        <f t="shared" si="2"/>
        <v>0</v>
      </c>
      <c r="F50" s="30"/>
      <c r="G50" s="36">
        <f t="shared" si="1"/>
        <v>0</v>
      </c>
    </row>
    <row r="51" spans="1:7" ht="14.4" x14ac:dyDescent="0.3">
      <c r="A51" s="32"/>
      <c r="B51" s="33" t="s">
        <v>157</v>
      </c>
      <c r="C51" s="42" t="s">
        <v>158</v>
      </c>
      <c r="D51" s="35">
        <v>0</v>
      </c>
      <c r="E51" s="30">
        <f t="shared" si="2"/>
        <v>0</v>
      </c>
      <c r="F51" s="30"/>
      <c r="G51" s="36">
        <f t="shared" si="1"/>
        <v>0</v>
      </c>
    </row>
    <row r="52" spans="1:7" ht="14.4" x14ac:dyDescent="0.3">
      <c r="A52" s="27">
        <v>44</v>
      </c>
      <c r="B52" s="27" t="s">
        <v>159</v>
      </c>
      <c r="C52" s="28" t="s">
        <v>160</v>
      </c>
      <c r="D52" s="35"/>
      <c r="E52" s="30">
        <f>+D53</f>
        <v>206999.99999999997</v>
      </c>
      <c r="F52" s="30"/>
      <c r="G52" s="31">
        <f>+E52/$F$121*100</f>
        <v>0.1152258299903484</v>
      </c>
    </row>
    <row r="53" spans="1:7" ht="14.4" x14ac:dyDescent="0.3">
      <c r="A53" s="27"/>
      <c r="B53" s="33" t="s">
        <v>161</v>
      </c>
      <c r="C53" s="42" t="s">
        <v>162</v>
      </c>
      <c r="D53" s="45">
        <v>206999.99999999997</v>
      </c>
      <c r="E53" s="30"/>
      <c r="F53" s="30"/>
      <c r="G53" s="36">
        <f>+D53/$F$121*100</f>
        <v>0.1152258299903484</v>
      </c>
    </row>
    <row r="54" spans="1:7" ht="14.4" x14ac:dyDescent="0.3">
      <c r="A54" s="27">
        <v>45</v>
      </c>
      <c r="B54" s="27" t="s">
        <v>163</v>
      </c>
      <c r="C54" s="28" t="s">
        <v>164</v>
      </c>
      <c r="D54" s="45"/>
      <c r="E54" s="30">
        <f>+D55+D57+D58</f>
        <v>0</v>
      </c>
      <c r="F54" s="30"/>
      <c r="G54" s="31">
        <f>+E54/$F$121*100</f>
        <v>0</v>
      </c>
    </row>
    <row r="55" spans="1:7" ht="14.4" x14ac:dyDescent="0.3">
      <c r="A55" s="27"/>
      <c r="B55" s="33" t="s">
        <v>165</v>
      </c>
      <c r="C55" s="34" t="s">
        <v>96</v>
      </c>
      <c r="D55" s="45">
        <v>0</v>
      </c>
      <c r="E55" s="30"/>
      <c r="F55" s="30"/>
      <c r="G55" s="36">
        <f>+D55/$F$121*100</f>
        <v>0</v>
      </c>
    </row>
    <row r="56" spans="1:7" ht="14.4" x14ac:dyDescent="0.3">
      <c r="A56" s="27"/>
      <c r="B56" s="33" t="s">
        <v>166</v>
      </c>
      <c r="C56" s="34" t="s">
        <v>98</v>
      </c>
      <c r="D56" s="45">
        <v>0</v>
      </c>
      <c r="E56" s="30"/>
      <c r="F56" s="30"/>
      <c r="G56" s="36">
        <f>+D56/$F$121*100</f>
        <v>0</v>
      </c>
    </row>
    <row r="57" spans="1:7" ht="14.4" x14ac:dyDescent="0.3">
      <c r="A57" s="27"/>
      <c r="B57" s="33" t="s">
        <v>167</v>
      </c>
      <c r="C57" s="34" t="s">
        <v>100</v>
      </c>
      <c r="D57" s="45">
        <v>0</v>
      </c>
      <c r="E57" s="30"/>
      <c r="F57" s="30"/>
      <c r="G57" s="36">
        <f>+D57/$F$121*100</f>
        <v>0</v>
      </c>
    </row>
    <row r="58" spans="1:7" ht="14.4" x14ac:dyDescent="0.3">
      <c r="A58" s="27"/>
      <c r="B58" s="33" t="s">
        <v>168</v>
      </c>
      <c r="C58" s="34" t="s">
        <v>102</v>
      </c>
      <c r="D58" s="45">
        <v>0</v>
      </c>
      <c r="E58" s="30"/>
      <c r="F58" s="30"/>
      <c r="G58" s="36">
        <f>+D58/$F$121*100</f>
        <v>0</v>
      </c>
    </row>
    <row r="59" spans="1:7" x14ac:dyDescent="0.3">
      <c r="A59" s="38">
        <v>5</v>
      </c>
      <c r="B59" s="23" t="s">
        <v>169</v>
      </c>
      <c r="C59" s="24" t="s">
        <v>170</v>
      </c>
      <c r="D59" s="46"/>
      <c r="E59" s="25"/>
      <c r="F59" s="25">
        <f>SUM(E60:E69)</f>
        <v>46575</v>
      </c>
      <c r="G59" s="26">
        <f>+F59/$F$121*100</f>
        <v>2.5925811747828393E-2</v>
      </c>
    </row>
    <row r="60" spans="1:7" x14ac:dyDescent="0.3">
      <c r="A60" s="27">
        <v>53</v>
      </c>
      <c r="B60" s="27" t="s">
        <v>171</v>
      </c>
      <c r="C60" s="41" t="s">
        <v>172</v>
      </c>
      <c r="D60" s="47"/>
      <c r="E60" s="30">
        <f>SUM(D61:D64)</f>
        <v>0</v>
      </c>
      <c r="F60" s="30"/>
      <c r="G60" s="31">
        <f>+E60/$F$121*100</f>
        <v>0</v>
      </c>
    </row>
    <row r="61" spans="1:7" ht="14.4" x14ac:dyDescent="0.3">
      <c r="A61" s="32"/>
      <c r="B61" s="33" t="s">
        <v>173</v>
      </c>
      <c r="C61" s="34" t="s">
        <v>96</v>
      </c>
      <c r="D61" s="35">
        <v>0</v>
      </c>
      <c r="E61" s="30"/>
      <c r="F61" s="30"/>
      <c r="G61" s="36">
        <f>+D61/$F$121*100</f>
        <v>0</v>
      </c>
    </row>
    <row r="62" spans="1:7" ht="14.4" x14ac:dyDescent="0.3">
      <c r="A62" s="32"/>
      <c r="B62" s="33" t="s">
        <v>174</v>
      </c>
      <c r="C62" s="34" t="s">
        <v>98</v>
      </c>
      <c r="D62" s="35">
        <v>0</v>
      </c>
      <c r="E62" s="30"/>
      <c r="F62" s="30"/>
      <c r="G62" s="36">
        <f>+D62/$F$121*100</f>
        <v>0</v>
      </c>
    </row>
    <row r="63" spans="1:7" ht="14.4" x14ac:dyDescent="0.3">
      <c r="A63" s="32"/>
      <c r="B63" s="33" t="s">
        <v>175</v>
      </c>
      <c r="C63" s="34" t="s">
        <v>100</v>
      </c>
      <c r="D63" s="35">
        <v>0</v>
      </c>
      <c r="E63" s="30"/>
      <c r="F63" s="30"/>
      <c r="G63" s="36">
        <f>+D63/$F$121*100</f>
        <v>0</v>
      </c>
    </row>
    <row r="64" spans="1:7" ht="14.4" x14ac:dyDescent="0.3">
      <c r="A64" s="32"/>
      <c r="B64" s="33" t="s">
        <v>176</v>
      </c>
      <c r="C64" s="34" t="s">
        <v>102</v>
      </c>
      <c r="D64" s="35">
        <v>0</v>
      </c>
      <c r="E64" s="30"/>
      <c r="F64" s="30"/>
      <c r="G64" s="36">
        <f>+D64/$F$121*100</f>
        <v>0</v>
      </c>
    </row>
    <row r="65" spans="1:7" x14ac:dyDescent="0.3">
      <c r="A65" s="27">
        <v>59</v>
      </c>
      <c r="B65" s="27" t="s">
        <v>177</v>
      </c>
      <c r="C65" s="28" t="s">
        <v>178</v>
      </c>
      <c r="D65" s="29"/>
      <c r="E65" s="30">
        <f>SUM(D66:D69)</f>
        <v>46575</v>
      </c>
      <c r="F65" s="30"/>
      <c r="G65" s="31">
        <f>+E65/$F$121*100</f>
        <v>2.5925811747828393E-2</v>
      </c>
    </row>
    <row r="66" spans="1:7" ht="14.4" x14ac:dyDescent="0.3">
      <c r="A66" s="32"/>
      <c r="B66" s="33" t="s">
        <v>179</v>
      </c>
      <c r="C66" s="42" t="s">
        <v>180</v>
      </c>
      <c r="D66" s="35">
        <v>0</v>
      </c>
      <c r="E66" s="30"/>
      <c r="F66" s="30"/>
      <c r="G66" s="36">
        <f>+D66/$F$121*100</f>
        <v>0</v>
      </c>
    </row>
    <row r="67" spans="1:7" ht="14.4" x14ac:dyDescent="0.3">
      <c r="A67" s="32"/>
      <c r="B67" s="33" t="s">
        <v>181</v>
      </c>
      <c r="C67" s="48" t="s">
        <v>182</v>
      </c>
      <c r="D67" s="35">
        <v>0</v>
      </c>
      <c r="E67" s="30"/>
      <c r="F67" s="30"/>
      <c r="G67" s="36">
        <f>+D67/$F$121*100</f>
        <v>0</v>
      </c>
    </row>
    <row r="68" spans="1:7" ht="14.4" x14ac:dyDescent="0.3">
      <c r="A68" s="32"/>
      <c r="B68" s="33" t="s">
        <v>183</v>
      </c>
      <c r="C68" s="48" t="s">
        <v>184</v>
      </c>
      <c r="D68" s="35">
        <v>0</v>
      </c>
      <c r="E68" s="30"/>
      <c r="F68" s="30"/>
      <c r="G68" s="36">
        <f>+D68/$F$121*100</f>
        <v>0</v>
      </c>
    </row>
    <row r="69" spans="1:7" ht="14.4" x14ac:dyDescent="0.3">
      <c r="A69" s="27">
        <v>52</v>
      </c>
      <c r="B69" s="33" t="s">
        <v>185</v>
      </c>
      <c r="C69" s="42" t="s">
        <v>186</v>
      </c>
      <c r="D69" s="35">
        <v>46575</v>
      </c>
      <c r="E69" s="30"/>
      <c r="F69" s="30"/>
      <c r="G69" s="36">
        <f>+D69/$F$121*100</f>
        <v>2.5925811747828393E-2</v>
      </c>
    </row>
    <row r="70" spans="1:7" ht="14.4" x14ac:dyDescent="0.3">
      <c r="A70" s="38">
        <v>6</v>
      </c>
      <c r="B70" s="23" t="s">
        <v>187</v>
      </c>
      <c r="C70" s="49" t="s">
        <v>188</v>
      </c>
      <c r="D70" s="40"/>
      <c r="E70" s="50"/>
      <c r="F70" s="25">
        <f>SUM(E71:E96)</f>
        <v>2257459.1999999997</v>
      </c>
      <c r="G70" s="26">
        <f>+F70/$F$121*100</f>
        <v>1.2566068115427436</v>
      </c>
    </row>
    <row r="71" spans="1:7" ht="14.4" x14ac:dyDescent="0.3">
      <c r="A71" s="27">
        <v>61</v>
      </c>
      <c r="B71" s="27" t="s">
        <v>189</v>
      </c>
      <c r="C71" s="28" t="s">
        <v>102</v>
      </c>
      <c r="D71" s="35"/>
      <c r="E71" s="30">
        <f>SUM(D72:D80)</f>
        <v>30139.199999999997</v>
      </c>
      <c r="F71" s="30"/>
      <c r="G71" s="31">
        <f>+E71/$F$121*100</f>
        <v>1.6776880846594726E-2</v>
      </c>
    </row>
    <row r="72" spans="1:7" ht="14.4" x14ac:dyDescent="0.3">
      <c r="A72" s="32"/>
      <c r="B72" s="33" t="s">
        <v>190</v>
      </c>
      <c r="C72" s="42" t="s">
        <v>191</v>
      </c>
      <c r="D72" s="35">
        <v>30139.199999999997</v>
      </c>
      <c r="E72" s="35"/>
      <c r="F72" s="30"/>
      <c r="G72" s="36">
        <f t="shared" ref="G72:G80" si="3">+D72/$F$121*100</f>
        <v>1.6776880846594726E-2</v>
      </c>
    </row>
    <row r="73" spans="1:7" ht="14.4" x14ac:dyDescent="0.3">
      <c r="A73" s="32"/>
      <c r="B73" s="33" t="s">
        <v>192</v>
      </c>
      <c r="C73" s="34" t="s">
        <v>193</v>
      </c>
      <c r="D73" s="35">
        <v>0</v>
      </c>
      <c r="E73" s="30"/>
      <c r="F73" s="30"/>
      <c r="G73" s="36">
        <f t="shared" si="3"/>
        <v>0</v>
      </c>
    </row>
    <row r="74" spans="1:7" ht="14.4" x14ac:dyDescent="0.3">
      <c r="A74" s="32"/>
      <c r="B74" s="33" t="s">
        <v>194</v>
      </c>
      <c r="C74" s="34" t="s">
        <v>195</v>
      </c>
      <c r="D74" s="35">
        <v>0</v>
      </c>
      <c r="E74" s="30"/>
      <c r="F74" s="30"/>
      <c r="G74" s="36">
        <f t="shared" si="3"/>
        <v>0</v>
      </c>
    </row>
    <row r="75" spans="1:7" ht="28.8" x14ac:dyDescent="0.3">
      <c r="A75" s="32"/>
      <c r="B75" s="33" t="s">
        <v>196</v>
      </c>
      <c r="C75" s="43" t="s">
        <v>197</v>
      </c>
      <c r="D75" s="35">
        <v>0</v>
      </c>
      <c r="E75" s="30"/>
      <c r="F75" s="30"/>
      <c r="G75" s="36">
        <f t="shared" si="3"/>
        <v>0</v>
      </c>
    </row>
    <row r="76" spans="1:7" ht="14.4" x14ac:dyDescent="0.3">
      <c r="A76" s="32"/>
      <c r="B76" s="33" t="s">
        <v>198</v>
      </c>
      <c r="C76" s="34" t="s">
        <v>199</v>
      </c>
      <c r="D76" s="35">
        <v>0</v>
      </c>
      <c r="E76" s="30"/>
      <c r="F76" s="30"/>
      <c r="G76" s="36">
        <f t="shared" si="3"/>
        <v>0</v>
      </c>
    </row>
    <row r="77" spans="1:7" ht="28.8" x14ac:dyDescent="0.3">
      <c r="A77" s="32"/>
      <c r="B77" s="33" t="s">
        <v>200</v>
      </c>
      <c r="C77" s="43" t="s">
        <v>201</v>
      </c>
      <c r="D77" s="35">
        <v>0</v>
      </c>
      <c r="E77" s="30"/>
      <c r="F77" s="30"/>
      <c r="G77" s="36">
        <f t="shared" si="3"/>
        <v>0</v>
      </c>
    </row>
    <row r="78" spans="1:7" ht="14.4" x14ac:dyDescent="0.3">
      <c r="A78" s="32"/>
      <c r="B78" s="33" t="s">
        <v>202</v>
      </c>
      <c r="C78" s="34" t="s">
        <v>203</v>
      </c>
      <c r="D78" s="35">
        <v>0</v>
      </c>
      <c r="E78" s="30"/>
      <c r="F78" s="30"/>
      <c r="G78" s="36">
        <f t="shared" si="3"/>
        <v>0</v>
      </c>
    </row>
    <row r="79" spans="1:7" ht="14.4" x14ac:dyDescent="0.3">
      <c r="A79" s="32"/>
      <c r="B79" s="33" t="s">
        <v>204</v>
      </c>
      <c r="C79" s="34" t="s">
        <v>205</v>
      </c>
      <c r="D79" s="35">
        <v>0</v>
      </c>
      <c r="E79" s="30"/>
      <c r="F79" s="30"/>
      <c r="G79" s="36">
        <f t="shared" si="3"/>
        <v>0</v>
      </c>
    </row>
    <row r="80" spans="1:7" ht="14.4" x14ac:dyDescent="0.3">
      <c r="A80" s="27"/>
      <c r="B80" s="33" t="s">
        <v>206</v>
      </c>
      <c r="C80" s="34" t="s">
        <v>207</v>
      </c>
      <c r="D80" s="35">
        <v>0</v>
      </c>
      <c r="E80" s="30"/>
      <c r="F80" s="30"/>
      <c r="G80" s="36">
        <f t="shared" si="3"/>
        <v>0</v>
      </c>
    </row>
    <row r="81" spans="1:7" x14ac:dyDescent="0.3">
      <c r="A81" s="27">
        <v>62</v>
      </c>
      <c r="B81" s="27" t="s">
        <v>208</v>
      </c>
      <c r="C81" s="28" t="s">
        <v>209</v>
      </c>
      <c r="D81" s="29"/>
      <c r="E81" s="30">
        <f>+D82</f>
        <v>0</v>
      </c>
      <c r="F81" s="30"/>
      <c r="G81" s="31">
        <f>+E81/$F$121*100</f>
        <v>0</v>
      </c>
    </row>
    <row r="82" spans="1:7" ht="14.4" x14ac:dyDescent="0.3">
      <c r="A82" s="27"/>
      <c r="B82" s="33" t="s">
        <v>210</v>
      </c>
      <c r="C82" s="42" t="s">
        <v>211</v>
      </c>
      <c r="D82" s="35">
        <v>0</v>
      </c>
      <c r="E82" s="30"/>
      <c r="F82" s="30"/>
      <c r="G82" s="36">
        <f>+D82/$F$121*100</f>
        <v>0</v>
      </c>
    </row>
    <row r="83" spans="1:7" x14ac:dyDescent="0.3">
      <c r="A83" s="27">
        <v>61</v>
      </c>
      <c r="B83" s="27" t="s">
        <v>212</v>
      </c>
      <c r="C83" s="28" t="s">
        <v>213</v>
      </c>
      <c r="D83" s="29"/>
      <c r="E83" s="30">
        <v>0</v>
      </c>
      <c r="F83" s="30"/>
      <c r="G83" s="31">
        <f>+E83/$F$121*100</f>
        <v>0</v>
      </c>
    </row>
    <row r="84" spans="1:7" x14ac:dyDescent="0.3">
      <c r="A84" s="27">
        <v>61</v>
      </c>
      <c r="B84" s="27" t="s">
        <v>214</v>
      </c>
      <c r="C84" s="28" t="s">
        <v>215</v>
      </c>
      <c r="D84" s="30"/>
      <c r="E84" s="30">
        <f>SUM(D85:D88)</f>
        <v>0</v>
      </c>
      <c r="F84" s="30"/>
      <c r="G84" s="31">
        <f>+E84/$F$121*100</f>
        <v>0</v>
      </c>
    </row>
    <row r="85" spans="1:7" ht="14.4" x14ac:dyDescent="0.3">
      <c r="A85" s="27"/>
      <c r="B85" s="33" t="s">
        <v>216</v>
      </c>
      <c r="C85" s="34" t="s">
        <v>96</v>
      </c>
      <c r="D85" s="35">
        <v>0</v>
      </c>
      <c r="E85" s="30"/>
      <c r="F85" s="30"/>
      <c r="G85" s="36">
        <f>+D85/$F$121*100</f>
        <v>0</v>
      </c>
    </row>
    <row r="86" spans="1:7" ht="14.4" x14ac:dyDescent="0.3">
      <c r="A86" s="27"/>
      <c r="B86" s="33" t="s">
        <v>217</v>
      </c>
      <c r="C86" s="34" t="s">
        <v>98</v>
      </c>
      <c r="D86" s="35">
        <v>0</v>
      </c>
      <c r="E86" s="30"/>
      <c r="F86" s="30"/>
      <c r="G86" s="36">
        <f>+D86/$F$121*100</f>
        <v>0</v>
      </c>
    </row>
    <row r="87" spans="1:7" ht="14.4" x14ac:dyDescent="0.3">
      <c r="A87" s="27"/>
      <c r="B87" s="33" t="s">
        <v>218</v>
      </c>
      <c r="C87" s="34" t="s">
        <v>100</v>
      </c>
      <c r="D87" s="35">
        <v>0</v>
      </c>
      <c r="E87" s="30"/>
      <c r="F87" s="30"/>
      <c r="G87" s="36">
        <f>+D87/$F$121*100</f>
        <v>0</v>
      </c>
    </row>
    <row r="88" spans="1:7" ht="14.4" x14ac:dyDescent="0.3">
      <c r="A88" s="27"/>
      <c r="B88" s="33" t="s">
        <v>219</v>
      </c>
      <c r="C88" s="34" t="s">
        <v>102</v>
      </c>
      <c r="D88" s="35">
        <v>0</v>
      </c>
      <c r="E88" s="30"/>
      <c r="F88" s="30"/>
      <c r="G88" s="36">
        <f>+D88/$F$121*100</f>
        <v>0</v>
      </c>
    </row>
    <row r="89" spans="1:7" x14ac:dyDescent="0.3">
      <c r="A89" s="27">
        <v>61</v>
      </c>
      <c r="B89" s="27" t="s">
        <v>220</v>
      </c>
      <c r="C89" s="28" t="s">
        <v>221</v>
      </c>
      <c r="D89" s="29"/>
      <c r="E89" s="30">
        <f>SUM(D90:D99)</f>
        <v>2227319.9999999995</v>
      </c>
      <c r="F89" s="30"/>
      <c r="G89" s="31">
        <f>+E89/$F$121*100</f>
        <v>1.2398299306961484</v>
      </c>
    </row>
    <row r="90" spans="1:7" ht="14.4" x14ac:dyDescent="0.3">
      <c r="A90" s="32"/>
      <c r="B90" s="33" t="s">
        <v>222</v>
      </c>
      <c r="C90" s="42" t="s">
        <v>223</v>
      </c>
      <c r="D90" s="35">
        <v>53819.999999999993</v>
      </c>
      <c r="E90" s="29"/>
      <c r="F90" s="30"/>
      <c r="G90" s="36">
        <f t="shared" ref="G90:G99" si="4">+D90/$F$121*100</f>
        <v>2.9958715797490581E-2</v>
      </c>
    </row>
    <row r="91" spans="1:7" ht="14.4" x14ac:dyDescent="0.3">
      <c r="A91" s="32"/>
      <c r="B91" s="33" t="s">
        <v>224</v>
      </c>
      <c r="C91" s="42" t="s">
        <v>225</v>
      </c>
      <c r="D91" s="35">
        <v>0</v>
      </c>
      <c r="E91" s="29"/>
      <c r="F91" s="30"/>
      <c r="G91" s="36">
        <f t="shared" si="4"/>
        <v>0</v>
      </c>
    </row>
    <row r="92" spans="1:7" ht="28.8" x14ac:dyDescent="0.3">
      <c r="A92" s="32"/>
      <c r="B92" s="33" t="s">
        <v>226</v>
      </c>
      <c r="C92" s="42" t="s">
        <v>227</v>
      </c>
      <c r="D92" s="35">
        <v>0</v>
      </c>
      <c r="E92" s="30"/>
      <c r="F92" s="30"/>
      <c r="G92" s="36">
        <f t="shared" si="4"/>
        <v>0</v>
      </c>
    </row>
    <row r="93" spans="1:7" ht="14.4" x14ac:dyDescent="0.3">
      <c r="A93" s="32"/>
      <c r="B93" s="33" t="s">
        <v>228</v>
      </c>
      <c r="C93" s="42" t="s">
        <v>229</v>
      </c>
      <c r="D93" s="35">
        <v>103499.99999999999</v>
      </c>
      <c r="E93" s="30"/>
      <c r="F93" s="30"/>
      <c r="G93" s="36">
        <f t="shared" si="4"/>
        <v>5.7612914995174201E-2</v>
      </c>
    </row>
    <row r="94" spans="1:7" ht="14.4" x14ac:dyDescent="0.3">
      <c r="A94" s="32"/>
      <c r="B94" s="33" t="s">
        <v>230</v>
      </c>
      <c r="C94" s="42" t="s">
        <v>231</v>
      </c>
      <c r="D94" s="35">
        <v>0</v>
      </c>
      <c r="E94" s="30"/>
      <c r="F94" s="30"/>
      <c r="G94" s="36">
        <f t="shared" si="4"/>
        <v>0</v>
      </c>
    </row>
    <row r="95" spans="1:7" ht="14.4" x14ac:dyDescent="0.3">
      <c r="A95" s="32"/>
      <c r="B95" s="33" t="s">
        <v>232</v>
      </c>
      <c r="C95" s="42" t="s">
        <v>233</v>
      </c>
      <c r="D95" s="35">
        <v>0</v>
      </c>
      <c r="E95" s="30"/>
      <c r="F95" s="30"/>
      <c r="G95" s="36">
        <f t="shared" si="4"/>
        <v>0</v>
      </c>
    </row>
    <row r="96" spans="1:7" ht="14.4" x14ac:dyDescent="0.3">
      <c r="A96" s="32"/>
      <c r="B96" s="33" t="s">
        <v>234</v>
      </c>
      <c r="C96" s="42" t="s">
        <v>235</v>
      </c>
      <c r="D96" s="35">
        <v>0</v>
      </c>
      <c r="E96" s="29"/>
      <c r="F96" s="30"/>
      <c r="G96" s="36">
        <f t="shared" si="4"/>
        <v>0</v>
      </c>
    </row>
    <row r="97" spans="1:7" ht="14.4" x14ac:dyDescent="0.3">
      <c r="A97" s="32"/>
      <c r="B97" s="33" t="s">
        <v>236</v>
      </c>
      <c r="C97" s="42" t="s">
        <v>237</v>
      </c>
      <c r="D97" s="35">
        <v>0</v>
      </c>
      <c r="E97" s="29"/>
      <c r="F97" s="30"/>
      <c r="G97" s="36">
        <f t="shared" si="4"/>
        <v>0</v>
      </c>
    </row>
    <row r="98" spans="1:7" ht="14.4" x14ac:dyDescent="0.3">
      <c r="A98" s="32"/>
      <c r="B98" s="33" t="s">
        <v>238</v>
      </c>
      <c r="C98" s="42" t="s">
        <v>239</v>
      </c>
      <c r="D98" s="35">
        <v>0</v>
      </c>
      <c r="E98" s="29"/>
      <c r="F98" s="30"/>
      <c r="G98" s="36">
        <f t="shared" si="4"/>
        <v>0</v>
      </c>
    </row>
    <row r="99" spans="1:7" ht="14.4" x14ac:dyDescent="0.3">
      <c r="A99" s="32"/>
      <c r="B99" s="33" t="s">
        <v>240</v>
      </c>
      <c r="C99" s="42" t="s">
        <v>241</v>
      </c>
      <c r="D99" s="35">
        <v>2069999.9999999998</v>
      </c>
      <c r="E99" s="29"/>
      <c r="F99" s="30"/>
      <c r="G99" s="36">
        <f t="shared" si="4"/>
        <v>1.1522582999034838</v>
      </c>
    </row>
    <row r="100" spans="1:7" ht="27.6" x14ac:dyDescent="0.3">
      <c r="A100" s="19"/>
      <c r="B100" s="19" t="s">
        <v>242</v>
      </c>
      <c r="C100" s="51" t="s">
        <v>243</v>
      </c>
      <c r="D100" s="52"/>
      <c r="E100" s="53"/>
      <c r="F100" s="21">
        <f>+F101</f>
        <v>170505561.53999999</v>
      </c>
      <c r="G100" s="22">
        <f>+F100/$F$121*100</f>
        <v>94.911327760468239</v>
      </c>
    </row>
    <row r="101" spans="1:7" ht="14.4" x14ac:dyDescent="0.3">
      <c r="A101" s="38">
        <v>8</v>
      </c>
      <c r="B101" s="23" t="s">
        <v>244</v>
      </c>
      <c r="C101" s="24" t="s">
        <v>245</v>
      </c>
      <c r="D101" s="54"/>
      <c r="E101" s="50"/>
      <c r="F101" s="25">
        <f>SUM(E102:E116)</f>
        <v>170505561.53999999</v>
      </c>
      <c r="G101" s="26">
        <f>+F101/$F$121*100</f>
        <v>94.911327760468239</v>
      </c>
    </row>
    <row r="102" spans="1:7" ht="14.4" x14ac:dyDescent="0.3">
      <c r="A102" s="27">
        <v>81</v>
      </c>
      <c r="B102" s="27" t="s">
        <v>246</v>
      </c>
      <c r="C102" s="28" t="s">
        <v>247</v>
      </c>
      <c r="D102" s="45"/>
      <c r="E102" s="30">
        <f>SUM(D103:D111)</f>
        <v>52206112.100000001</v>
      </c>
      <c r="F102" s="30"/>
      <c r="G102" s="31">
        <f>+E102/$F$121*100</f>
        <v>29.060350711553966</v>
      </c>
    </row>
    <row r="103" spans="1:7" ht="14.4" x14ac:dyDescent="0.3">
      <c r="A103" s="32"/>
      <c r="B103" s="33" t="s">
        <v>248</v>
      </c>
      <c r="C103" s="42" t="s">
        <v>249</v>
      </c>
      <c r="D103" s="35">
        <v>34021129.439999998</v>
      </c>
      <c r="E103" s="44"/>
      <c r="F103" s="30"/>
      <c r="G103" s="36">
        <f t="shared" ref="G103:G111" si="5">+D103/$F$121*100</f>
        <v>18.93774336682646</v>
      </c>
    </row>
    <row r="104" spans="1:7" ht="14.4" x14ac:dyDescent="0.3">
      <c r="A104" s="32"/>
      <c r="B104" s="33" t="s">
        <v>250</v>
      </c>
      <c r="C104" s="42" t="s">
        <v>251</v>
      </c>
      <c r="D104" s="35">
        <v>8815472.4900000002</v>
      </c>
      <c r="E104" s="44"/>
      <c r="F104" s="30"/>
      <c r="G104" s="36">
        <f t="shared" si="5"/>
        <v>4.9071020986344607</v>
      </c>
    </row>
    <row r="105" spans="1:7" ht="14.4" x14ac:dyDescent="0.3">
      <c r="A105" s="32"/>
      <c r="B105" s="33" t="s">
        <v>252</v>
      </c>
      <c r="C105" s="42" t="s">
        <v>284</v>
      </c>
      <c r="D105" s="35">
        <v>2384910.83</v>
      </c>
      <c r="E105" s="44"/>
      <c r="F105" s="30"/>
      <c r="G105" s="36">
        <f t="shared" si="5"/>
        <v>1.3275523180662836</v>
      </c>
    </row>
    <row r="106" spans="1:7" ht="14.4" x14ac:dyDescent="0.3">
      <c r="A106" s="32"/>
      <c r="B106" s="33" t="s">
        <v>254</v>
      </c>
      <c r="C106" s="42" t="s">
        <v>255</v>
      </c>
      <c r="D106" s="35">
        <v>3106896.64</v>
      </c>
      <c r="E106" s="30"/>
      <c r="F106" s="30"/>
      <c r="G106" s="36">
        <f t="shared" si="5"/>
        <v>1.7294432079141289</v>
      </c>
    </row>
    <row r="107" spans="1:7" ht="14.4" x14ac:dyDescent="0.3">
      <c r="A107" s="32"/>
      <c r="B107" s="33" t="s">
        <v>256</v>
      </c>
      <c r="C107" s="42" t="s">
        <v>286</v>
      </c>
      <c r="D107" s="35">
        <v>106044.95</v>
      </c>
      <c r="E107" s="44"/>
      <c r="F107" s="30"/>
      <c r="G107" s="36">
        <f t="shared" si="5"/>
        <v>5.9029552560555539E-2</v>
      </c>
    </row>
    <row r="108" spans="1:7" ht="14.4" x14ac:dyDescent="0.3">
      <c r="A108" s="32"/>
      <c r="B108" s="33" t="s">
        <v>258</v>
      </c>
      <c r="C108" s="42" t="s">
        <v>259</v>
      </c>
      <c r="D108" s="35">
        <v>1101792.1100000001</v>
      </c>
      <c r="E108" s="44"/>
      <c r="F108" s="30"/>
      <c r="G108" s="36">
        <f t="shared" si="5"/>
        <v>0.61330874565974525</v>
      </c>
    </row>
    <row r="109" spans="1:7" ht="14.4" x14ac:dyDescent="0.3">
      <c r="A109" s="32"/>
      <c r="B109" s="33" t="s">
        <v>260</v>
      </c>
      <c r="C109" s="42" t="s">
        <v>285</v>
      </c>
      <c r="D109" s="35">
        <v>2082212.07</v>
      </c>
      <c r="E109" s="30"/>
      <c r="F109" s="30"/>
      <c r="G109" s="36">
        <f t="shared" si="5"/>
        <v>1.1590561061916496</v>
      </c>
    </row>
    <row r="110" spans="1:7" ht="14.4" x14ac:dyDescent="0.3">
      <c r="A110" s="32"/>
      <c r="B110" s="33" t="s">
        <v>261</v>
      </c>
      <c r="C110" s="42" t="s">
        <v>257</v>
      </c>
      <c r="D110" s="35">
        <v>484803.8</v>
      </c>
      <c r="E110" s="30"/>
      <c r="F110" s="30"/>
      <c r="G110" s="36">
        <f t="shared" si="5"/>
        <v>0.26986434897330852</v>
      </c>
    </row>
    <row r="111" spans="1:7" ht="14.4" x14ac:dyDescent="0.3">
      <c r="A111" s="32"/>
      <c r="B111" s="33" t="s">
        <v>262</v>
      </c>
      <c r="C111" s="42" t="s">
        <v>281</v>
      </c>
      <c r="D111" s="35">
        <v>102849.77</v>
      </c>
      <c r="E111" s="30"/>
      <c r="F111" s="30"/>
      <c r="G111" s="36">
        <f t="shared" si="5"/>
        <v>5.7250966727374085E-2</v>
      </c>
    </row>
    <row r="112" spans="1:7" x14ac:dyDescent="0.3">
      <c r="A112" s="27">
        <v>82</v>
      </c>
      <c r="B112" s="27" t="s">
        <v>265</v>
      </c>
      <c r="C112" s="28" t="s">
        <v>266</v>
      </c>
      <c r="D112" s="30"/>
      <c r="E112" s="30">
        <f>+D113+D114</f>
        <v>83299449.439999998</v>
      </c>
      <c r="F112" s="30"/>
      <c r="G112" s="31">
        <f>+E112/$F$121*100</f>
        <v>46.368348789676631</v>
      </c>
    </row>
    <row r="113" spans="1:7" ht="14.4" x14ac:dyDescent="0.3">
      <c r="A113" s="32"/>
      <c r="B113" s="33" t="s">
        <v>267</v>
      </c>
      <c r="C113" s="42" t="s">
        <v>268</v>
      </c>
      <c r="D113" s="55">
        <v>61002304.310000002</v>
      </c>
      <c r="E113" s="29"/>
      <c r="F113" s="30"/>
      <c r="G113" s="36">
        <f t="shared" ref="G113:G114" si="6">+D113/$F$121*100</f>
        <v>33.956720509389172</v>
      </c>
    </row>
    <row r="114" spans="1:7" ht="14.4" x14ac:dyDescent="0.3">
      <c r="A114" s="32"/>
      <c r="B114" s="33" t="s">
        <v>269</v>
      </c>
      <c r="C114" s="42" t="s">
        <v>270</v>
      </c>
      <c r="D114" s="55">
        <v>22297145.129999999</v>
      </c>
      <c r="E114" s="29"/>
      <c r="F114" s="30"/>
      <c r="G114" s="36">
        <f t="shared" si="6"/>
        <v>12.411628280287463</v>
      </c>
    </row>
    <row r="115" spans="1:7" x14ac:dyDescent="0.3">
      <c r="A115" s="27">
        <v>83</v>
      </c>
      <c r="B115" s="27" t="s">
        <v>271</v>
      </c>
      <c r="C115" s="28" t="s">
        <v>272</v>
      </c>
      <c r="D115" s="56"/>
      <c r="E115" s="30">
        <f>SUM(D116:D117)</f>
        <v>35000000</v>
      </c>
      <c r="F115" s="30"/>
      <c r="G115" s="31">
        <f>+E115/$F$121*100</f>
        <v>19.482628259237654</v>
      </c>
    </row>
    <row r="116" spans="1:7" ht="14.4" x14ac:dyDescent="0.3">
      <c r="A116" s="32"/>
      <c r="B116" s="33" t="s">
        <v>273</v>
      </c>
      <c r="C116" s="42" t="s">
        <v>274</v>
      </c>
      <c r="D116" s="55">
        <v>20000000</v>
      </c>
      <c r="E116" s="29"/>
      <c r="F116" s="30"/>
      <c r="G116" s="36">
        <f t="shared" ref="G116:G119" si="7">+D116/$F$121*100</f>
        <v>11.132930433850087</v>
      </c>
    </row>
    <row r="117" spans="1:7" ht="14.4" x14ac:dyDescent="0.3">
      <c r="A117" s="32"/>
      <c r="B117" s="33" t="s">
        <v>275</v>
      </c>
      <c r="C117" s="42" t="s">
        <v>276</v>
      </c>
      <c r="D117" s="55">
        <v>15000000</v>
      </c>
      <c r="E117" s="29"/>
      <c r="F117" s="30"/>
      <c r="G117" s="36">
        <f t="shared" si="7"/>
        <v>8.3496978253875653</v>
      </c>
    </row>
    <row r="118" spans="1:7" x14ac:dyDescent="0.3">
      <c r="A118" s="38">
        <v>0</v>
      </c>
      <c r="B118" s="57"/>
      <c r="C118" s="58" t="s">
        <v>277</v>
      </c>
      <c r="D118" s="25"/>
      <c r="E118" s="25"/>
      <c r="F118" s="25">
        <f>+D119</f>
        <v>0</v>
      </c>
      <c r="G118" s="26">
        <f>+F118/$F$121*100</f>
        <v>0</v>
      </c>
    </row>
    <row r="119" spans="1:7" ht="14.4" x14ac:dyDescent="0.3">
      <c r="A119" s="59" t="s">
        <v>278</v>
      </c>
      <c r="B119" s="32"/>
      <c r="C119" s="28" t="s">
        <v>279</v>
      </c>
      <c r="D119" s="35">
        <v>0</v>
      </c>
      <c r="E119" s="29"/>
      <c r="F119" s="30"/>
      <c r="G119" s="36">
        <f t="shared" si="7"/>
        <v>0</v>
      </c>
    </row>
    <row r="120" spans="1:7" ht="9" customHeight="1" x14ac:dyDescent="0.3">
      <c r="A120" s="60"/>
      <c r="B120" s="61"/>
      <c r="C120" s="62"/>
      <c r="D120" s="63"/>
      <c r="E120" s="63"/>
      <c r="F120" s="64"/>
      <c r="G120" s="65"/>
    </row>
    <row r="121" spans="1:7" s="71" customFormat="1" ht="16.2" thickBot="1" x14ac:dyDescent="0.35">
      <c r="A121" s="66"/>
      <c r="B121" s="66"/>
      <c r="C121" s="67" t="s">
        <v>280</v>
      </c>
      <c r="D121" s="68"/>
      <c r="E121" s="68"/>
      <c r="F121" s="69">
        <f>+F7+F100+F118</f>
        <v>179647219.73999998</v>
      </c>
      <c r="G121" s="70">
        <f>SUM(G7+G100)+G118</f>
        <v>100</v>
      </c>
    </row>
    <row r="122" spans="1:7" ht="14.4" thickTop="1" x14ac:dyDescent="0.3">
      <c r="A122" s="72"/>
      <c r="B122" s="7"/>
      <c r="C122" s="73"/>
      <c r="D122" s="73"/>
      <c r="E122" s="7"/>
      <c r="F122" s="74"/>
      <c r="G122" s="75"/>
    </row>
    <row r="123" spans="1:7" x14ac:dyDescent="0.3">
      <c r="A123" s="72"/>
      <c r="B123" s="7"/>
      <c r="C123" s="73"/>
      <c r="D123" s="73"/>
      <c r="E123" s="7"/>
      <c r="F123" s="74"/>
      <c r="G123" s="75"/>
    </row>
    <row r="124" spans="1:7" x14ac:dyDescent="0.3">
      <c r="A124" s="72"/>
      <c r="B124" s="7"/>
      <c r="C124" s="73"/>
      <c r="D124" s="73"/>
      <c r="E124" s="7"/>
      <c r="F124" s="74"/>
      <c r="G124" s="75"/>
    </row>
    <row r="125" spans="1:7" x14ac:dyDescent="0.3">
      <c r="A125" s="72"/>
      <c r="B125" s="7"/>
      <c r="C125" s="73"/>
      <c r="D125" s="73"/>
      <c r="E125" s="7"/>
      <c r="F125" s="74"/>
      <c r="G125" s="75"/>
    </row>
    <row r="126" spans="1:7" x14ac:dyDescent="0.3">
      <c r="A126" s="72"/>
      <c r="B126" s="76"/>
      <c r="C126" s="76"/>
      <c r="D126" s="76"/>
      <c r="E126" s="7"/>
      <c r="F126" s="74"/>
      <c r="G126" s="75"/>
    </row>
    <row r="127" spans="1:7" x14ac:dyDescent="0.3">
      <c r="A127" s="72"/>
      <c r="B127" s="76"/>
      <c r="C127" s="76"/>
      <c r="D127" s="76"/>
      <c r="E127" s="7"/>
      <c r="F127" s="74"/>
      <c r="G127" s="75"/>
    </row>
    <row r="128" spans="1:7" x14ac:dyDescent="0.3">
      <c r="A128" s="72"/>
      <c r="B128" s="7"/>
      <c r="C128" s="73"/>
      <c r="D128" s="73"/>
      <c r="E128" s="7"/>
      <c r="F128" s="74"/>
      <c r="G128" s="75"/>
    </row>
    <row r="129" spans="1:7" x14ac:dyDescent="0.3">
      <c r="A129" s="72"/>
      <c r="B129" s="7"/>
      <c r="C129" s="73"/>
      <c r="D129" s="73"/>
      <c r="E129" s="7"/>
      <c r="F129" s="74"/>
      <c r="G129" s="75"/>
    </row>
    <row r="130" spans="1:7" x14ac:dyDescent="0.3">
      <c r="A130" s="72"/>
      <c r="B130" s="7"/>
      <c r="C130" s="73"/>
      <c r="D130" s="73"/>
      <c r="E130" s="7"/>
      <c r="F130" s="74"/>
      <c r="G130" s="75"/>
    </row>
    <row r="131" spans="1:7" x14ac:dyDescent="0.3">
      <c r="A131" s="72"/>
      <c r="B131" s="7"/>
      <c r="C131" s="73"/>
      <c r="D131" s="73"/>
      <c r="E131" s="7"/>
      <c r="F131" s="74"/>
      <c r="G131" s="75"/>
    </row>
    <row r="132" spans="1:7" x14ac:dyDescent="0.3">
      <c r="A132" s="72"/>
      <c r="B132" s="7"/>
      <c r="C132" s="73"/>
      <c r="D132" s="73"/>
      <c r="E132" s="7"/>
      <c r="F132" s="74"/>
      <c r="G132" s="75"/>
    </row>
    <row r="133" spans="1:7" x14ac:dyDescent="0.3">
      <c r="A133" s="72"/>
      <c r="B133" s="7"/>
      <c r="C133" s="73"/>
      <c r="D133" s="73"/>
      <c r="E133" s="7"/>
      <c r="F133" s="74"/>
      <c r="G133" s="75"/>
    </row>
    <row r="134" spans="1:7" x14ac:dyDescent="0.3">
      <c r="A134" s="72"/>
      <c r="B134" s="7"/>
      <c r="C134" s="73"/>
      <c r="D134" s="73"/>
      <c r="E134" s="7"/>
      <c r="F134" s="74"/>
      <c r="G134" s="75"/>
    </row>
    <row r="135" spans="1:7" ht="9" customHeight="1" x14ac:dyDescent="0.3">
      <c r="A135" s="72"/>
      <c r="B135" s="7"/>
      <c r="C135" s="73"/>
      <c r="D135" s="73"/>
      <c r="E135" s="7"/>
      <c r="F135" s="74"/>
      <c r="G135" s="75"/>
    </row>
    <row r="136" spans="1:7" x14ac:dyDescent="0.3">
      <c r="A136" s="72"/>
      <c r="B136" s="7"/>
      <c r="C136" s="73"/>
      <c r="D136" s="73"/>
      <c r="E136" s="7"/>
      <c r="F136" s="74"/>
      <c r="G136" s="75"/>
    </row>
    <row r="137" spans="1:7" x14ac:dyDescent="0.3">
      <c r="A137" s="72"/>
      <c r="B137" s="7"/>
      <c r="C137" s="73"/>
      <c r="D137" s="73"/>
      <c r="E137" s="7"/>
      <c r="F137" s="74"/>
      <c r="G137" s="75"/>
    </row>
    <row r="138" spans="1:7" x14ac:dyDescent="0.3">
      <c r="A138" s="72"/>
      <c r="B138" s="7"/>
      <c r="C138" s="73"/>
      <c r="D138" s="73"/>
      <c r="E138" s="7"/>
      <c r="F138" s="74"/>
      <c r="G138" s="75"/>
    </row>
    <row r="139" spans="1:7" x14ac:dyDescent="0.3">
      <c r="A139" s="72"/>
      <c r="B139" s="7"/>
      <c r="C139" s="73"/>
      <c r="D139" s="73"/>
      <c r="E139" s="7"/>
      <c r="F139" s="74"/>
      <c r="G139" s="75"/>
    </row>
  </sheetData>
  <mergeCells count="3">
    <mergeCell ref="A2:G2"/>
    <mergeCell ref="A3:G3"/>
    <mergeCell ref="D5:E5"/>
  </mergeCells>
  <printOptions horizontalCentered="1"/>
  <pageMargins left="0.15748031496062992" right="0.15748031496062992" top="0.19685039370078741" bottom="0.46" header="0.15748031496062992" footer="0.15748031496062992"/>
  <pageSetup scale="68" orientation="portrait" r:id="rId1"/>
  <headerFooter>
    <oddFooter>&amp;R&amp;"-,Negrita"&amp;12Página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workbookViewId="0">
      <pane ySplit="2" topLeftCell="A3" activePane="bottomLeft" state="frozen"/>
      <selection pane="bottomLeft" activeCell="A14" sqref="A14"/>
    </sheetView>
  </sheetViews>
  <sheetFormatPr baseColWidth="10" defaultRowHeight="13.8" x14ac:dyDescent="0.3"/>
  <cols>
    <col min="1" max="1" width="62.625" customWidth="1"/>
    <col min="2" max="2" width="2.125" bestFit="1" customWidth="1"/>
    <col min="3" max="3" width="18" style="83" customWidth="1"/>
    <col min="4" max="4" width="14.625" bestFit="1" customWidth="1"/>
  </cols>
  <sheetData>
    <row r="1" spans="1:3" x14ac:dyDescent="0.3">
      <c r="A1" s="1" t="s">
        <v>282</v>
      </c>
      <c r="B1" s="97" t="s">
        <v>0</v>
      </c>
      <c r="C1" s="97"/>
    </row>
    <row r="2" spans="1:3" x14ac:dyDescent="0.3">
      <c r="A2" s="6" t="s">
        <v>290</v>
      </c>
      <c r="B2" s="97"/>
      <c r="C2" s="97"/>
    </row>
    <row r="3" spans="1:3" x14ac:dyDescent="0.3">
      <c r="A3" s="2" t="s">
        <v>1</v>
      </c>
      <c r="B3" s="3" t="s">
        <v>2</v>
      </c>
      <c r="C3" s="81">
        <f>C4+C14+C20+C23+C29+C32+C37+C47+C53+C58</f>
        <v>179647219.73999998</v>
      </c>
    </row>
    <row r="4" spans="1:3" x14ac:dyDescent="0.3">
      <c r="A4" s="2" t="s">
        <v>3</v>
      </c>
      <c r="B4" s="4"/>
      <c r="C4" s="81">
        <f>SUM(C5:C13)</f>
        <v>3363750</v>
      </c>
    </row>
    <row r="5" spans="1:3" x14ac:dyDescent="0.3">
      <c r="A5" s="5" t="s">
        <v>43</v>
      </c>
      <c r="B5" s="4"/>
      <c r="C5" s="82">
        <f>'_Ing Estimado 2023'!E9</f>
        <v>103499.99999999999</v>
      </c>
    </row>
    <row r="6" spans="1:3" x14ac:dyDescent="0.3">
      <c r="A6" s="5" t="s">
        <v>44</v>
      </c>
      <c r="B6" s="4"/>
      <c r="C6" s="82">
        <f>'_Ing Estimado 2023'!E11</f>
        <v>3260250</v>
      </c>
    </row>
    <row r="7" spans="1:3" x14ac:dyDescent="0.3">
      <c r="A7" s="5" t="s">
        <v>45</v>
      </c>
      <c r="B7" s="4"/>
      <c r="C7" s="82">
        <v>0</v>
      </c>
    </row>
    <row r="8" spans="1:3" x14ac:dyDescent="0.3">
      <c r="A8" s="5" t="s">
        <v>46</v>
      </c>
      <c r="B8" s="4"/>
      <c r="C8" s="82">
        <v>0</v>
      </c>
    </row>
    <row r="9" spans="1:3" x14ac:dyDescent="0.3">
      <c r="A9" s="5" t="s">
        <v>4</v>
      </c>
      <c r="B9" s="4"/>
      <c r="C9" s="82">
        <v>0</v>
      </c>
    </row>
    <row r="10" spans="1:3" x14ac:dyDescent="0.3">
      <c r="A10" s="5" t="s">
        <v>5</v>
      </c>
      <c r="B10" s="4"/>
      <c r="C10" s="82">
        <v>0</v>
      </c>
    </row>
    <row r="11" spans="1:3" x14ac:dyDescent="0.3">
      <c r="A11" s="5" t="s">
        <v>54</v>
      </c>
      <c r="B11" s="4"/>
      <c r="C11" s="82">
        <f>'_Ing Estimado 2023'!E19</f>
        <v>0</v>
      </c>
    </row>
    <row r="12" spans="1:3" x14ac:dyDescent="0.3">
      <c r="A12" s="5" t="s">
        <v>6</v>
      </c>
      <c r="B12" s="4"/>
      <c r="C12" s="82">
        <v>0</v>
      </c>
    </row>
    <row r="13" spans="1:3" ht="20.399999999999999" x14ac:dyDescent="0.3">
      <c r="A13" s="5" t="s">
        <v>7</v>
      </c>
      <c r="B13" s="4"/>
      <c r="C13" s="82">
        <v>0</v>
      </c>
    </row>
    <row r="14" spans="1:3" x14ac:dyDescent="0.3">
      <c r="A14" s="2" t="s">
        <v>8</v>
      </c>
      <c r="B14" s="4"/>
      <c r="C14" s="81">
        <f>SUM(C15:C19)</f>
        <v>0</v>
      </c>
    </row>
    <row r="15" spans="1:3" x14ac:dyDescent="0.3">
      <c r="A15" s="5" t="s">
        <v>9</v>
      </c>
      <c r="B15" s="4"/>
      <c r="C15" s="82">
        <v>0</v>
      </c>
    </row>
    <row r="16" spans="1:3" x14ac:dyDescent="0.3">
      <c r="A16" s="5" t="s">
        <v>41</v>
      </c>
      <c r="B16" s="4"/>
      <c r="C16" s="82">
        <v>0</v>
      </c>
    </row>
    <row r="17" spans="1:3" x14ac:dyDescent="0.3">
      <c r="A17" s="5" t="s">
        <v>10</v>
      </c>
      <c r="B17" s="4"/>
      <c r="C17" s="82">
        <v>0</v>
      </c>
    </row>
    <row r="18" spans="1:3" x14ac:dyDescent="0.3">
      <c r="A18" s="5" t="s">
        <v>55</v>
      </c>
      <c r="B18" s="4"/>
      <c r="C18" s="82">
        <v>0</v>
      </c>
    </row>
    <row r="19" spans="1:3" x14ac:dyDescent="0.3">
      <c r="A19" s="5" t="s">
        <v>56</v>
      </c>
      <c r="B19" s="4"/>
      <c r="C19" s="82">
        <v>0</v>
      </c>
    </row>
    <row r="20" spans="1:3" x14ac:dyDescent="0.3">
      <c r="A20" s="2" t="s">
        <v>57</v>
      </c>
      <c r="B20" s="4"/>
      <c r="C20" s="81">
        <f>SUM(C21:C22)</f>
        <v>0</v>
      </c>
    </row>
    <row r="21" spans="1:3" x14ac:dyDescent="0.3">
      <c r="A21" s="5" t="s">
        <v>58</v>
      </c>
      <c r="B21" s="4"/>
      <c r="C21" s="82">
        <v>0</v>
      </c>
    </row>
    <row r="22" spans="1:3" ht="20.399999999999999" x14ac:dyDescent="0.3">
      <c r="A22" s="5" t="s">
        <v>59</v>
      </c>
      <c r="B22" s="4"/>
      <c r="C22" s="82">
        <v>0</v>
      </c>
    </row>
    <row r="23" spans="1:3" x14ac:dyDescent="0.3">
      <c r="A23" s="2" t="s">
        <v>11</v>
      </c>
      <c r="B23" s="4"/>
      <c r="C23" s="81">
        <f>SUM(C24:C28)</f>
        <v>3473874</v>
      </c>
    </row>
    <row r="24" spans="1:3" ht="20.399999999999999" x14ac:dyDescent="0.3">
      <c r="A24" s="5" t="s">
        <v>47</v>
      </c>
      <c r="B24" s="4"/>
      <c r="C24" s="82">
        <v>0</v>
      </c>
    </row>
    <row r="25" spans="1:3" x14ac:dyDescent="0.3">
      <c r="A25" s="5" t="s">
        <v>48</v>
      </c>
      <c r="B25" s="4"/>
      <c r="C25" s="82">
        <f>'_Ing Estimado 2023'!E31</f>
        <v>3266874</v>
      </c>
    </row>
    <row r="26" spans="1:3" x14ac:dyDescent="0.3">
      <c r="A26" s="5" t="s">
        <v>12</v>
      </c>
      <c r="B26" s="4"/>
      <c r="C26" s="82">
        <f>'_Ing Estimado 2023'!E52</f>
        <v>206999.99999999997</v>
      </c>
    </row>
    <row r="27" spans="1:3" x14ac:dyDescent="0.3">
      <c r="A27" s="5" t="s">
        <v>51</v>
      </c>
      <c r="B27" s="4"/>
      <c r="C27" s="82">
        <v>0</v>
      </c>
    </row>
    <row r="28" spans="1:3" ht="20.399999999999999" x14ac:dyDescent="0.3">
      <c r="A28" s="5" t="s">
        <v>13</v>
      </c>
      <c r="B28" s="4"/>
      <c r="C28" s="82">
        <v>0</v>
      </c>
    </row>
    <row r="29" spans="1:3" x14ac:dyDescent="0.3">
      <c r="A29" s="2" t="s">
        <v>14</v>
      </c>
      <c r="B29" s="4"/>
      <c r="C29" s="81">
        <f>SUM(C30:C31)</f>
        <v>46575</v>
      </c>
    </row>
    <row r="30" spans="1:3" x14ac:dyDescent="0.3">
      <c r="A30" s="5" t="s">
        <v>22</v>
      </c>
      <c r="B30" s="4"/>
      <c r="C30" s="82">
        <f>'_Ing Estimado 2023'!E65</f>
        <v>46575</v>
      </c>
    </row>
    <row r="31" spans="1:3" ht="20.399999999999999" x14ac:dyDescent="0.3">
      <c r="A31" s="5" t="s">
        <v>42</v>
      </c>
      <c r="B31" s="4"/>
      <c r="C31" s="82">
        <v>0</v>
      </c>
    </row>
    <row r="32" spans="1:3" x14ac:dyDescent="0.3">
      <c r="A32" s="2" t="s">
        <v>15</v>
      </c>
      <c r="B32" s="4"/>
      <c r="C32" s="81">
        <f>SUM(C33:C36)</f>
        <v>2257459.1999999997</v>
      </c>
    </row>
    <row r="33" spans="1:4" x14ac:dyDescent="0.3">
      <c r="A33" s="5" t="s">
        <v>23</v>
      </c>
      <c r="B33" s="4"/>
      <c r="C33" s="82">
        <f>'_Ing Estimado 2023'!F70</f>
        <v>2257459.1999999997</v>
      </c>
    </row>
    <row r="34" spans="1:4" x14ac:dyDescent="0.3">
      <c r="A34" s="5" t="s">
        <v>24</v>
      </c>
      <c r="B34" s="4"/>
      <c r="C34" s="82">
        <v>0</v>
      </c>
    </row>
    <row r="35" spans="1:4" x14ac:dyDescent="0.3">
      <c r="A35" s="5" t="s">
        <v>52</v>
      </c>
      <c r="B35" s="4"/>
      <c r="C35" s="82">
        <v>0</v>
      </c>
    </row>
    <row r="36" spans="1:4" ht="20.399999999999999" x14ac:dyDescent="0.3">
      <c r="A36" s="5" t="s">
        <v>53</v>
      </c>
      <c r="B36" s="4"/>
      <c r="C36" s="82">
        <v>0</v>
      </c>
    </row>
    <row r="37" spans="1:4" x14ac:dyDescent="0.3">
      <c r="A37" s="2" t="s">
        <v>25</v>
      </c>
      <c r="B37" s="4"/>
      <c r="C37" s="81">
        <f>SUM(C38:C46)</f>
        <v>0</v>
      </c>
    </row>
    <row r="38" spans="1:4" ht="20.399999999999999" x14ac:dyDescent="0.3">
      <c r="A38" s="5" t="s">
        <v>26</v>
      </c>
      <c r="B38" s="4"/>
      <c r="C38" s="82">
        <v>0</v>
      </c>
    </row>
    <row r="39" spans="1:4" ht="20.399999999999999" x14ac:dyDescent="0.3">
      <c r="A39" s="5" t="s">
        <v>27</v>
      </c>
      <c r="B39" s="4"/>
      <c r="C39" s="82">
        <v>0</v>
      </c>
    </row>
    <row r="40" spans="1:4" ht="20.399999999999999" x14ac:dyDescent="0.3">
      <c r="A40" s="5" t="s">
        <v>28</v>
      </c>
      <c r="B40" s="4"/>
      <c r="C40" s="82">
        <v>0</v>
      </c>
    </row>
    <row r="41" spans="1:4" ht="20.399999999999999" x14ac:dyDescent="0.3">
      <c r="A41" s="5" t="s">
        <v>29</v>
      </c>
      <c r="B41" s="4"/>
      <c r="C41" s="82">
        <v>0</v>
      </c>
    </row>
    <row r="42" spans="1:4" ht="30.6" x14ac:dyDescent="0.3">
      <c r="A42" s="5" t="s">
        <v>30</v>
      </c>
      <c r="B42" s="4"/>
      <c r="C42" s="82">
        <v>0</v>
      </c>
    </row>
    <row r="43" spans="1:4" ht="30.6" x14ac:dyDescent="0.3">
      <c r="A43" s="5" t="s">
        <v>31</v>
      </c>
      <c r="B43" s="4"/>
      <c r="C43" s="82">
        <v>0</v>
      </c>
    </row>
    <row r="44" spans="1:4" ht="20.399999999999999" x14ac:dyDescent="0.3">
      <c r="A44" s="5" t="s">
        <v>32</v>
      </c>
      <c r="B44" s="4"/>
      <c r="C44" s="82">
        <v>0</v>
      </c>
    </row>
    <row r="45" spans="1:4" ht="20.399999999999999" x14ac:dyDescent="0.3">
      <c r="A45" s="5" t="s">
        <v>33</v>
      </c>
      <c r="B45" s="4"/>
      <c r="C45" s="82">
        <v>0</v>
      </c>
    </row>
    <row r="46" spans="1:4" x14ac:dyDescent="0.3">
      <c r="A46" s="5" t="s">
        <v>34</v>
      </c>
      <c r="B46" s="4"/>
      <c r="C46" s="82">
        <v>0</v>
      </c>
    </row>
    <row r="47" spans="1:4" ht="20.399999999999999" x14ac:dyDescent="0.3">
      <c r="A47" s="2" t="s">
        <v>37</v>
      </c>
      <c r="B47" s="4"/>
      <c r="C47" s="81">
        <f>SUM(C48:C52)</f>
        <v>170505561.53999999</v>
      </c>
    </row>
    <row r="48" spans="1:4" x14ac:dyDescent="0.3">
      <c r="A48" s="5" t="s">
        <v>16</v>
      </c>
      <c r="B48" s="4"/>
      <c r="C48" s="82">
        <f>'_Ing Estimado 2023'!E102</f>
        <v>52206112.100000001</v>
      </c>
      <c r="D48" s="84" t="s">
        <v>80</v>
      </c>
    </row>
    <row r="49" spans="1:6" x14ac:dyDescent="0.3">
      <c r="A49" s="5" t="s">
        <v>17</v>
      </c>
      <c r="B49" s="4"/>
      <c r="C49" s="82">
        <f>'_Ing Estimado 2023'!E112</f>
        <v>83299449.439999998</v>
      </c>
    </row>
    <row r="50" spans="1:6" x14ac:dyDescent="0.3">
      <c r="A50" s="5" t="s">
        <v>18</v>
      </c>
      <c r="B50" s="4"/>
      <c r="C50" s="82">
        <f>'_Ing Estimado 2023'!E115</f>
        <v>35000000</v>
      </c>
    </row>
    <row r="51" spans="1:6" x14ac:dyDescent="0.3">
      <c r="A51" s="5" t="s">
        <v>60</v>
      </c>
      <c r="B51" s="4"/>
      <c r="C51" s="82">
        <v>0</v>
      </c>
    </row>
    <row r="52" spans="1:6" x14ac:dyDescent="0.3">
      <c r="A52" s="5" t="s">
        <v>35</v>
      </c>
      <c r="B52" s="4"/>
      <c r="C52" s="82">
        <v>0</v>
      </c>
      <c r="F52" t="s">
        <v>80</v>
      </c>
    </row>
    <row r="53" spans="1:6" ht="20.399999999999999" x14ac:dyDescent="0.3">
      <c r="A53" s="2" t="s">
        <v>36</v>
      </c>
      <c r="B53" s="4"/>
      <c r="C53" s="81">
        <f>SUM(C54:C57)</f>
        <v>0</v>
      </c>
    </row>
    <row r="54" spans="1:6" x14ac:dyDescent="0.3">
      <c r="A54" s="5" t="s">
        <v>38</v>
      </c>
      <c r="B54" s="4"/>
      <c r="C54" s="82">
        <v>0</v>
      </c>
    </row>
    <row r="55" spans="1:6" x14ac:dyDescent="0.3">
      <c r="A55" s="5" t="s">
        <v>19</v>
      </c>
      <c r="B55" s="4"/>
      <c r="C55" s="82">
        <v>0</v>
      </c>
    </row>
    <row r="56" spans="1:6" x14ac:dyDescent="0.3">
      <c r="A56" s="5" t="s">
        <v>20</v>
      </c>
      <c r="B56" s="4"/>
      <c r="C56" s="82">
        <v>0</v>
      </c>
    </row>
    <row r="57" spans="1:6" ht="20.399999999999999" x14ac:dyDescent="0.3">
      <c r="A57" s="5" t="s">
        <v>39</v>
      </c>
      <c r="B57" s="4"/>
      <c r="C57" s="82">
        <v>0</v>
      </c>
    </row>
    <row r="58" spans="1:6" x14ac:dyDescent="0.3">
      <c r="A58" s="2" t="s">
        <v>21</v>
      </c>
      <c r="B58" s="4"/>
      <c r="C58" s="81">
        <f>SUM(C59:C61)</f>
        <v>0</v>
      </c>
    </row>
    <row r="59" spans="1:6" x14ac:dyDescent="0.3">
      <c r="A59" s="5" t="s">
        <v>49</v>
      </c>
      <c r="B59" s="4"/>
      <c r="C59" s="82">
        <v>0</v>
      </c>
    </row>
    <row r="60" spans="1:6" x14ac:dyDescent="0.3">
      <c r="A60" s="5" t="s">
        <v>50</v>
      </c>
      <c r="B60" s="4"/>
      <c r="C60" s="82">
        <v>0</v>
      </c>
    </row>
    <row r="61" spans="1:6" x14ac:dyDescent="0.3">
      <c r="A61" s="5" t="s">
        <v>40</v>
      </c>
      <c r="B61" s="4"/>
      <c r="C61" s="82">
        <v>0</v>
      </c>
    </row>
  </sheetData>
  <mergeCells count="1">
    <mergeCell ref="B1:C2"/>
  </mergeCells>
  <printOptions horizontalCentered="1"/>
  <pageMargins left="0.70866141732283472" right="0.70866141732283472" top="0.49" bottom="0.45" header="0.31496062992125984" footer="0.31496062992125984"/>
  <pageSetup scale="66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5838F-0F1C-4688-9383-8FBABE2FF48A}">
  <sheetPr>
    <tabColor theme="3" tint="0.79998168889431442"/>
  </sheetPr>
  <dimension ref="A2:G141"/>
  <sheetViews>
    <sheetView topLeftCell="B1" zoomScaleNormal="100" workbookViewId="0">
      <pane ySplit="5" topLeftCell="A96" activePane="bottomLeft" state="frozen"/>
      <selection pane="bottomLeft" activeCell="F103" sqref="F103:F119"/>
    </sheetView>
  </sheetViews>
  <sheetFormatPr baseColWidth="10" defaultColWidth="12.875" defaultRowHeight="13.8" x14ac:dyDescent="0.3"/>
  <cols>
    <col min="1" max="1" width="7.5" style="73" customWidth="1"/>
    <col min="2" max="2" width="15.375" style="73" customWidth="1"/>
    <col min="3" max="3" width="73.125" style="7" customWidth="1"/>
    <col min="4" max="4" width="18.625" style="77" bestFit="1" customWidth="1"/>
    <col min="5" max="5" width="18.625" style="77" customWidth="1"/>
    <col min="6" max="6" width="17.25" style="79" customWidth="1"/>
    <col min="7" max="7" width="21.625" style="79" customWidth="1"/>
    <col min="8" max="8" width="12.875" style="7"/>
    <col min="9" max="9" width="12.875" style="7" customWidth="1"/>
    <col min="10" max="16384" width="12.875" style="7"/>
  </cols>
  <sheetData>
    <row r="2" spans="1:7" x14ac:dyDescent="0.3">
      <c r="A2" s="95" t="s">
        <v>287</v>
      </c>
      <c r="B2" s="95"/>
      <c r="C2" s="95"/>
      <c r="D2" s="95"/>
      <c r="E2" s="95"/>
      <c r="F2" s="95"/>
      <c r="G2" s="95"/>
    </row>
    <row r="3" spans="1:7" x14ac:dyDescent="0.3">
      <c r="A3" s="95" t="s">
        <v>61</v>
      </c>
      <c r="B3" s="95"/>
      <c r="C3" s="95"/>
      <c r="D3" s="95"/>
      <c r="E3" s="95"/>
      <c r="F3" s="95"/>
      <c r="G3" s="95"/>
    </row>
    <row r="4" spans="1:7" ht="11.25" customHeight="1" x14ac:dyDescent="0.3">
      <c r="A4" s="8"/>
      <c r="B4" s="8"/>
      <c r="C4" s="8"/>
      <c r="D4" s="9"/>
      <c r="E4" s="9"/>
      <c r="F4" s="8"/>
      <c r="G4" s="8"/>
    </row>
    <row r="5" spans="1:7" ht="23.25" customHeight="1" x14ac:dyDescent="0.3">
      <c r="A5" s="10" t="s">
        <v>62</v>
      </c>
      <c r="B5" s="10" t="s">
        <v>63</v>
      </c>
      <c r="C5" s="11" t="s">
        <v>64</v>
      </c>
      <c r="D5" s="87">
        <v>2022</v>
      </c>
      <c r="E5" s="87">
        <v>2023</v>
      </c>
      <c r="F5" s="13" t="s">
        <v>288</v>
      </c>
      <c r="G5" s="13" t="s">
        <v>67</v>
      </c>
    </row>
    <row r="6" spans="1:7" ht="9" customHeight="1" x14ac:dyDescent="0.3">
      <c r="A6" s="14"/>
      <c r="B6" s="14"/>
      <c r="C6" s="15"/>
      <c r="D6" s="16"/>
      <c r="E6" s="16"/>
      <c r="F6" s="17"/>
      <c r="G6" s="17"/>
    </row>
    <row r="7" spans="1:7" x14ac:dyDescent="0.3">
      <c r="A7" s="18"/>
      <c r="B7" s="19" t="s">
        <v>68</v>
      </c>
      <c r="C7" s="20" t="s">
        <v>69</v>
      </c>
      <c r="D7" s="21"/>
      <c r="E7" s="21"/>
      <c r="F7" s="22" t="s">
        <v>80</v>
      </c>
      <c r="G7" s="22" t="s">
        <v>80</v>
      </c>
    </row>
    <row r="8" spans="1:7" x14ac:dyDescent="0.3">
      <c r="A8" s="23">
        <v>1</v>
      </c>
      <c r="B8" s="23" t="s">
        <v>70</v>
      </c>
      <c r="C8" s="24" t="s">
        <v>71</v>
      </c>
      <c r="D8" s="25">
        <f>SUM(D9:D23)</f>
        <v>3250000</v>
      </c>
      <c r="E8" s="25">
        <f>SUM(E9:E23)</f>
        <v>3363750</v>
      </c>
      <c r="F8" s="26" t="s">
        <v>80</v>
      </c>
      <c r="G8" s="26" t="s">
        <v>80</v>
      </c>
    </row>
    <row r="9" spans="1:7" x14ac:dyDescent="0.3">
      <c r="A9" s="27">
        <v>11</v>
      </c>
      <c r="B9" s="27" t="s">
        <v>72</v>
      </c>
      <c r="C9" s="28" t="s">
        <v>73</v>
      </c>
      <c r="D9" s="29"/>
      <c r="E9" s="29"/>
      <c r="F9" s="31" t="s">
        <v>80</v>
      </c>
      <c r="G9" s="31" t="s">
        <v>80</v>
      </c>
    </row>
    <row r="10" spans="1:7" ht="14.4" x14ac:dyDescent="0.3">
      <c r="A10" s="32"/>
      <c r="B10" s="33" t="s">
        <v>74</v>
      </c>
      <c r="C10" s="34" t="s">
        <v>75</v>
      </c>
      <c r="D10" s="35">
        <v>100000</v>
      </c>
      <c r="E10" s="35">
        <f>'_Ing Estimado 2023'!D10</f>
        <v>103499.99999999999</v>
      </c>
      <c r="F10" s="86">
        <f>E10-D10</f>
        <v>3499.9999999999854</v>
      </c>
      <c r="G10" s="88">
        <f>F10/D10</f>
        <v>3.4999999999999858E-2</v>
      </c>
    </row>
    <row r="11" spans="1:7" ht="14.4" x14ac:dyDescent="0.3">
      <c r="A11" s="27">
        <v>12</v>
      </c>
      <c r="B11" s="27" t="s">
        <v>76</v>
      </c>
      <c r="C11" s="28" t="s">
        <v>77</v>
      </c>
      <c r="D11" s="30"/>
      <c r="E11" s="35">
        <f>'_Ing Estimado 2023'!D11</f>
        <v>0</v>
      </c>
      <c r="F11" s="31" t="s">
        <v>80</v>
      </c>
      <c r="G11" s="31" t="s">
        <v>80</v>
      </c>
    </row>
    <row r="12" spans="1:7" ht="14.4" x14ac:dyDescent="0.3">
      <c r="A12" s="32"/>
      <c r="B12" s="33" t="s">
        <v>78</v>
      </c>
      <c r="C12" s="34" t="s">
        <v>79</v>
      </c>
      <c r="D12" s="30" t="s">
        <v>80</v>
      </c>
      <c r="E12" s="35" t="str">
        <f>'_Ing Estimado 2023'!D12</f>
        <v xml:space="preserve"> </v>
      </c>
      <c r="F12" s="36" t="s">
        <v>80</v>
      </c>
      <c r="G12" s="36" t="s">
        <v>80</v>
      </c>
    </row>
    <row r="13" spans="1:7" ht="14.4" x14ac:dyDescent="0.3">
      <c r="A13" s="32"/>
      <c r="B13" s="33" t="s">
        <v>81</v>
      </c>
      <c r="C13" s="34" t="s">
        <v>82</v>
      </c>
      <c r="D13" s="35">
        <v>1248000</v>
      </c>
      <c r="E13" s="35">
        <f>'_Ing Estimado 2023'!D13</f>
        <v>1291680</v>
      </c>
      <c r="F13" s="86">
        <f t="shared" ref="F13:F18" si="0">E13-D13</f>
        <v>43680</v>
      </c>
      <c r="G13" s="88">
        <f t="shared" ref="G13:G18" si="1">F13/D13</f>
        <v>3.5000000000000003E-2</v>
      </c>
    </row>
    <row r="14" spans="1:7" ht="14.4" x14ac:dyDescent="0.3">
      <c r="A14" s="32"/>
      <c r="B14" s="33" t="s">
        <v>83</v>
      </c>
      <c r="C14" s="34" t="s">
        <v>84</v>
      </c>
      <c r="D14" s="35">
        <v>950000</v>
      </c>
      <c r="E14" s="35">
        <f>'_Ing Estimado 2023'!D14</f>
        <v>983249.99999999988</v>
      </c>
      <c r="F14" s="86">
        <f t="shared" si="0"/>
        <v>33249.999999999884</v>
      </c>
      <c r="G14" s="88">
        <f t="shared" si="1"/>
        <v>3.4999999999999878E-2</v>
      </c>
    </row>
    <row r="15" spans="1:7" ht="14.4" x14ac:dyDescent="0.3">
      <c r="A15" s="32"/>
      <c r="B15" s="33" t="s">
        <v>85</v>
      </c>
      <c r="C15" s="34" t="s">
        <v>86</v>
      </c>
      <c r="D15" s="35">
        <v>312000</v>
      </c>
      <c r="E15" s="35">
        <f>'_Ing Estimado 2023'!D15</f>
        <v>322920</v>
      </c>
      <c r="F15" s="86">
        <f t="shared" si="0"/>
        <v>10920</v>
      </c>
      <c r="G15" s="88">
        <f t="shared" si="1"/>
        <v>3.5000000000000003E-2</v>
      </c>
    </row>
    <row r="16" spans="1:7" ht="14.4" x14ac:dyDescent="0.3">
      <c r="A16" s="32"/>
      <c r="B16" s="33" t="s">
        <v>87</v>
      </c>
      <c r="C16" s="34" t="s">
        <v>88</v>
      </c>
      <c r="D16" s="35">
        <v>380000</v>
      </c>
      <c r="E16" s="35">
        <f>'_Ing Estimado 2023'!D16</f>
        <v>393299.99999999994</v>
      </c>
      <c r="F16" s="86">
        <f t="shared" si="0"/>
        <v>13299.999999999942</v>
      </c>
      <c r="G16" s="88">
        <f t="shared" si="1"/>
        <v>3.4999999999999844E-2</v>
      </c>
    </row>
    <row r="17" spans="1:7" ht="14.4" x14ac:dyDescent="0.3">
      <c r="A17" s="32"/>
      <c r="B17" s="33" t="s">
        <v>89</v>
      </c>
      <c r="C17" s="34" t="s">
        <v>90</v>
      </c>
      <c r="D17" s="35">
        <v>0</v>
      </c>
      <c r="E17" s="35">
        <f>'_Ing Estimado 2023'!D17</f>
        <v>0</v>
      </c>
      <c r="F17" s="86">
        <f t="shared" si="0"/>
        <v>0</v>
      </c>
      <c r="G17" s="88" t="e">
        <f t="shared" si="1"/>
        <v>#DIV/0!</v>
      </c>
    </row>
    <row r="18" spans="1:7" ht="14.4" x14ac:dyDescent="0.3">
      <c r="A18" s="32"/>
      <c r="B18" s="33" t="s">
        <v>91</v>
      </c>
      <c r="C18" s="34" t="s">
        <v>92</v>
      </c>
      <c r="D18" s="35">
        <v>260000</v>
      </c>
      <c r="E18" s="35">
        <f>'_Ing Estimado 2023'!D18</f>
        <v>269100</v>
      </c>
      <c r="F18" s="86">
        <f t="shared" si="0"/>
        <v>9100</v>
      </c>
      <c r="G18" s="88">
        <f t="shared" si="1"/>
        <v>3.5000000000000003E-2</v>
      </c>
    </row>
    <row r="19" spans="1:7" ht="14.4" x14ac:dyDescent="0.3">
      <c r="A19" s="27">
        <v>17</v>
      </c>
      <c r="B19" s="27" t="s">
        <v>93</v>
      </c>
      <c r="C19" s="28" t="s">
        <v>94</v>
      </c>
      <c r="D19" s="37" t="s">
        <v>80</v>
      </c>
      <c r="E19" s="35" t="str">
        <f>'_Ing Estimado 2023'!D19</f>
        <v xml:space="preserve"> </v>
      </c>
      <c r="F19" s="31" t="s">
        <v>80</v>
      </c>
      <c r="G19" s="31" t="s">
        <v>80</v>
      </c>
    </row>
    <row r="20" spans="1:7" ht="14.4" x14ac:dyDescent="0.3">
      <c r="A20" s="32"/>
      <c r="B20" s="33" t="s">
        <v>95</v>
      </c>
      <c r="C20" s="34" t="s">
        <v>96</v>
      </c>
      <c r="D20" s="35">
        <v>0</v>
      </c>
      <c r="E20" s="35">
        <f>'_Ing Estimado 2023'!D20</f>
        <v>0</v>
      </c>
      <c r="F20" s="86">
        <f t="shared" ref="F20:F23" si="2">E20-D20</f>
        <v>0</v>
      </c>
      <c r="G20" s="88" t="e">
        <f t="shared" ref="G20:G23" si="3">F20/D20</f>
        <v>#DIV/0!</v>
      </c>
    </row>
    <row r="21" spans="1:7" ht="14.4" x14ac:dyDescent="0.3">
      <c r="A21" s="32"/>
      <c r="B21" s="33" t="s">
        <v>97</v>
      </c>
      <c r="C21" s="34" t="s">
        <v>98</v>
      </c>
      <c r="D21" s="35">
        <v>0</v>
      </c>
      <c r="E21" s="35">
        <f>'_Ing Estimado 2023'!D21</f>
        <v>0</v>
      </c>
      <c r="F21" s="86">
        <f t="shared" si="2"/>
        <v>0</v>
      </c>
      <c r="G21" s="88" t="e">
        <f t="shared" si="3"/>
        <v>#DIV/0!</v>
      </c>
    </row>
    <row r="22" spans="1:7" ht="14.4" x14ac:dyDescent="0.3">
      <c r="A22" s="32"/>
      <c r="B22" s="33" t="s">
        <v>99</v>
      </c>
      <c r="C22" s="34" t="s">
        <v>100</v>
      </c>
      <c r="D22" s="35">
        <v>0</v>
      </c>
      <c r="E22" s="35">
        <f>'_Ing Estimado 2023'!D22</f>
        <v>0</v>
      </c>
      <c r="F22" s="86">
        <f t="shared" si="2"/>
        <v>0</v>
      </c>
      <c r="G22" s="88" t="e">
        <f t="shared" si="3"/>
        <v>#DIV/0!</v>
      </c>
    </row>
    <row r="23" spans="1:7" ht="14.4" x14ac:dyDescent="0.3">
      <c r="A23" s="32"/>
      <c r="B23" s="33" t="s">
        <v>101</v>
      </c>
      <c r="C23" s="34" t="s">
        <v>102</v>
      </c>
      <c r="D23" s="35">
        <v>0</v>
      </c>
      <c r="E23" s="35">
        <f>'_Ing Estimado 2023'!D23</f>
        <v>0</v>
      </c>
      <c r="F23" s="86">
        <f t="shared" si="2"/>
        <v>0</v>
      </c>
      <c r="G23" s="88" t="e">
        <f t="shared" si="3"/>
        <v>#DIV/0!</v>
      </c>
    </row>
    <row r="24" spans="1:7" x14ac:dyDescent="0.3">
      <c r="A24" s="38">
        <v>3</v>
      </c>
      <c r="B24" s="23" t="s">
        <v>103</v>
      </c>
      <c r="C24" s="24" t="s">
        <v>104</v>
      </c>
      <c r="D24" s="89">
        <f>SUM(D25:D27)</f>
        <v>0</v>
      </c>
      <c r="E24" s="89">
        <f t="shared" ref="E24" si="4">SUM(E25:E27)</f>
        <v>0</v>
      </c>
      <c r="F24" s="26" t="s">
        <v>80</v>
      </c>
      <c r="G24" s="26" t="s">
        <v>80</v>
      </c>
    </row>
    <row r="25" spans="1:7" ht="14.4" x14ac:dyDescent="0.3">
      <c r="A25" s="27">
        <v>31</v>
      </c>
      <c r="B25" s="27" t="s">
        <v>105</v>
      </c>
      <c r="C25" s="28" t="s">
        <v>106</v>
      </c>
      <c r="D25" s="37" t="s">
        <v>80</v>
      </c>
      <c r="E25" s="35" t="str">
        <f>'_Ing Estimado 2023'!D25</f>
        <v xml:space="preserve"> </v>
      </c>
      <c r="F25" s="31" t="s">
        <v>80</v>
      </c>
      <c r="G25" s="31" t="s">
        <v>80</v>
      </c>
    </row>
    <row r="26" spans="1:7" ht="14.4" x14ac:dyDescent="0.3">
      <c r="A26" s="27"/>
      <c r="B26" s="33" t="s">
        <v>107</v>
      </c>
      <c r="C26" s="34" t="s">
        <v>108</v>
      </c>
      <c r="D26" s="35">
        <v>0</v>
      </c>
      <c r="E26" s="35">
        <f>'_Ing Estimado 2023'!D26</f>
        <v>0</v>
      </c>
      <c r="F26" s="86">
        <f t="shared" ref="F26:F27" si="5">E26-D26</f>
        <v>0</v>
      </c>
      <c r="G26" s="88" t="e">
        <f t="shared" ref="G26:G27" si="6">F26/D26</f>
        <v>#DIV/0!</v>
      </c>
    </row>
    <row r="27" spans="1:7" ht="14.4" x14ac:dyDescent="0.3">
      <c r="A27" s="27"/>
      <c r="B27" s="33" t="s">
        <v>109</v>
      </c>
      <c r="C27" s="34" t="s">
        <v>110</v>
      </c>
      <c r="D27" s="35">
        <v>0</v>
      </c>
      <c r="E27" s="35">
        <f>'_Ing Estimado 2023'!D27</f>
        <v>0</v>
      </c>
      <c r="F27" s="86">
        <f t="shared" si="5"/>
        <v>0</v>
      </c>
      <c r="G27" s="88" t="e">
        <f t="shared" si="6"/>
        <v>#DIV/0!</v>
      </c>
    </row>
    <row r="28" spans="1:7" x14ac:dyDescent="0.3">
      <c r="A28" s="38">
        <v>4</v>
      </c>
      <c r="B28" s="23" t="s">
        <v>111</v>
      </c>
      <c r="C28" s="24" t="s">
        <v>112</v>
      </c>
      <c r="D28" s="89">
        <f>SUM(D29:D58)</f>
        <v>3356400</v>
      </c>
      <c r="E28" s="89">
        <f t="shared" ref="E28" si="7">SUM(E29:E58)</f>
        <v>3473874</v>
      </c>
      <c r="F28" s="26" t="s">
        <v>80</v>
      </c>
      <c r="G28" s="26" t="s">
        <v>80</v>
      </c>
    </row>
    <row r="29" spans="1:7" ht="27.6" x14ac:dyDescent="0.3">
      <c r="A29" s="27">
        <v>41</v>
      </c>
      <c r="B29" s="27" t="s">
        <v>113</v>
      </c>
      <c r="C29" s="41" t="s">
        <v>114</v>
      </c>
      <c r="D29" s="35"/>
      <c r="E29" s="35"/>
      <c r="F29" s="31" t="s">
        <v>80</v>
      </c>
      <c r="G29" s="31" t="s">
        <v>80</v>
      </c>
    </row>
    <row r="30" spans="1:7" ht="28.8" x14ac:dyDescent="0.3">
      <c r="A30" s="32"/>
      <c r="B30" s="33" t="s">
        <v>115</v>
      </c>
      <c r="C30" s="42" t="s">
        <v>116</v>
      </c>
      <c r="D30" s="35">
        <v>0</v>
      </c>
      <c r="E30" s="35">
        <f>'_Ing Estimado 2023'!D30</f>
        <v>0</v>
      </c>
      <c r="F30" s="86">
        <f t="shared" ref="F30" si="8">E30-D30</f>
        <v>0</v>
      </c>
      <c r="G30" s="88" t="e">
        <f t="shared" ref="G30" si="9">F30/D30</f>
        <v>#DIV/0!</v>
      </c>
    </row>
    <row r="31" spans="1:7" ht="14.4" x14ac:dyDescent="0.3">
      <c r="A31" s="27">
        <v>43</v>
      </c>
      <c r="B31" s="27" t="s">
        <v>117</v>
      </c>
      <c r="C31" s="28" t="s">
        <v>118</v>
      </c>
      <c r="D31" s="35"/>
      <c r="E31" s="35">
        <f>'_Ing Estimado 2023'!D31</f>
        <v>0</v>
      </c>
      <c r="F31" s="31" t="s">
        <v>80</v>
      </c>
      <c r="G31" s="31" t="s">
        <v>80</v>
      </c>
    </row>
    <row r="32" spans="1:7" ht="14.4" x14ac:dyDescent="0.3">
      <c r="A32" s="27"/>
      <c r="B32" s="33" t="s">
        <v>119</v>
      </c>
      <c r="C32" s="43" t="s">
        <v>120</v>
      </c>
      <c r="D32" s="35">
        <v>156000</v>
      </c>
      <c r="E32" s="35">
        <f>'_Ing Estimado 2023'!D32</f>
        <v>161460</v>
      </c>
      <c r="F32" s="86">
        <f t="shared" ref="F32:F51" si="10">E32-D32</f>
        <v>5460</v>
      </c>
      <c r="G32" s="88">
        <f t="shared" ref="G32:G51" si="11">F32/D32</f>
        <v>3.5000000000000003E-2</v>
      </c>
    </row>
    <row r="33" spans="1:7" ht="14.4" x14ac:dyDescent="0.3">
      <c r="A33" s="32"/>
      <c r="B33" s="33" t="s">
        <v>121</v>
      </c>
      <c r="C33" s="43" t="s">
        <v>122</v>
      </c>
      <c r="D33" s="35">
        <v>0</v>
      </c>
      <c r="E33" s="35">
        <f>'_Ing Estimado 2023'!D33</f>
        <v>0</v>
      </c>
      <c r="F33" s="86">
        <f t="shared" si="10"/>
        <v>0</v>
      </c>
      <c r="G33" s="88" t="e">
        <f t="shared" si="11"/>
        <v>#DIV/0!</v>
      </c>
    </row>
    <row r="34" spans="1:7" ht="14.4" x14ac:dyDescent="0.3">
      <c r="A34" s="32"/>
      <c r="B34" s="33" t="s">
        <v>123</v>
      </c>
      <c r="C34" s="43" t="s">
        <v>124</v>
      </c>
      <c r="D34" s="35">
        <v>20800</v>
      </c>
      <c r="E34" s="35">
        <f>'_Ing Estimado 2023'!D34</f>
        <v>21528</v>
      </c>
      <c r="F34" s="86">
        <f t="shared" si="10"/>
        <v>728</v>
      </c>
      <c r="G34" s="88">
        <f t="shared" si="11"/>
        <v>3.5000000000000003E-2</v>
      </c>
    </row>
    <row r="35" spans="1:7" ht="14.4" x14ac:dyDescent="0.3">
      <c r="A35" s="32"/>
      <c r="B35" s="33" t="s">
        <v>125</v>
      </c>
      <c r="C35" s="43" t="s">
        <v>126</v>
      </c>
      <c r="D35" s="35">
        <v>0</v>
      </c>
      <c r="E35" s="35">
        <f>'_Ing Estimado 2023'!D35</f>
        <v>0</v>
      </c>
      <c r="F35" s="86">
        <f t="shared" si="10"/>
        <v>0</v>
      </c>
      <c r="G35" s="88" t="e">
        <f t="shared" si="11"/>
        <v>#DIV/0!</v>
      </c>
    </row>
    <row r="36" spans="1:7" ht="14.4" x14ac:dyDescent="0.3">
      <c r="A36" s="32"/>
      <c r="B36" s="33" t="s">
        <v>127</v>
      </c>
      <c r="C36" s="43" t="s">
        <v>128</v>
      </c>
      <c r="D36" s="35">
        <v>988000</v>
      </c>
      <c r="E36" s="35">
        <f>'_Ing Estimado 2023'!D36</f>
        <v>1022579.9999999999</v>
      </c>
      <c r="F36" s="86">
        <f t="shared" si="10"/>
        <v>34579.999999999884</v>
      </c>
      <c r="G36" s="88">
        <f t="shared" si="11"/>
        <v>3.4999999999999885E-2</v>
      </c>
    </row>
    <row r="37" spans="1:7" ht="14.4" x14ac:dyDescent="0.3">
      <c r="A37" s="32"/>
      <c r="B37" s="33" t="s">
        <v>129</v>
      </c>
      <c r="C37" s="43" t="s">
        <v>130</v>
      </c>
      <c r="D37" s="35">
        <v>0</v>
      </c>
      <c r="E37" s="35">
        <f>'_Ing Estimado 2023'!D37</f>
        <v>0</v>
      </c>
      <c r="F37" s="86">
        <f t="shared" si="10"/>
        <v>0</v>
      </c>
      <c r="G37" s="88" t="e">
        <f t="shared" si="11"/>
        <v>#DIV/0!</v>
      </c>
    </row>
    <row r="38" spans="1:7" ht="14.4" x14ac:dyDescent="0.3">
      <c r="A38" s="32"/>
      <c r="B38" s="33" t="s">
        <v>131</v>
      </c>
      <c r="C38" s="43" t="s">
        <v>132</v>
      </c>
      <c r="D38" s="35">
        <v>260000</v>
      </c>
      <c r="E38" s="35">
        <f>'_Ing Estimado 2023'!D38</f>
        <v>269100</v>
      </c>
      <c r="F38" s="86">
        <f t="shared" si="10"/>
        <v>9100</v>
      </c>
      <c r="G38" s="88">
        <f t="shared" si="11"/>
        <v>3.5000000000000003E-2</v>
      </c>
    </row>
    <row r="39" spans="1:7" ht="14.4" x14ac:dyDescent="0.3">
      <c r="A39" s="32"/>
      <c r="B39" s="33" t="s">
        <v>133</v>
      </c>
      <c r="C39" s="43" t="s">
        <v>134</v>
      </c>
      <c r="D39" s="35">
        <v>0</v>
      </c>
      <c r="E39" s="35">
        <f>'_Ing Estimado 2023'!D39</f>
        <v>0</v>
      </c>
      <c r="F39" s="86">
        <f t="shared" si="10"/>
        <v>0</v>
      </c>
      <c r="G39" s="88" t="e">
        <f t="shared" si="11"/>
        <v>#DIV/0!</v>
      </c>
    </row>
    <row r="40" spans="1:7" ht="14.4" x14ac:dyDescent="0.3">
      <c r="A40" s="32"/>
      <c r="B40" s="33" t="s">
        <v>135</v>
      </c>
      <c r="C40" s="42" t="s">
        <v>136</v>
      </c>
      <c r="D40" s="35">
        <v>52000</v>
      </c>
      <c r="E40" s="35">
        <f>'_Ing Estimado 2023'!D40</f>
        <v>53819.999999999993</v>
      </c>
      <c r="F40" s="86">
        <f t="shared" si="10"/>
        <v>1819.9999999999927</v>
      </c>
      <c r="G40" s="88">
        <f t="shared" si="11"/>
        <v>3.4999999999999858E-2</v>
      </c>
    </row>
    <row r="41" spans="1:7" ht="14.4" x14ac:dyDescent="0.3">
      <c r="A41" s="32"/>
      <c r="B41" s="33" t="s">
        <v>137</v>
      </c>
      <c r="C41" s="43" t="s">
        <v>138</v>
      </c>
      <c r="D41" s="35">
        <v>0</v>
      </c>
      <c r="E41" s="35">
        <f>'_Ing Estimado 2023'!D41</f>
        <v>0</v>
      </c>
      <c r="F41" s="86">
        <f t="shared" si="10"/>
        <v>0</v>
      </c>
      <c r="G41" s="88" t="e">
        <f t="shared" si="11"/>
        <v>#DIV/0!</v>
      </c>
    </row>
    <row r="42" spans="1:7" ht="28.8" x14ac:dyDescent="0.3">
      <c r="A42" s="32"/>
      <c r="B42" s="33" t="s">
        <v>139</v>
      </c>
      <c r="C42" s="43" t="s">
        <v>140</v>
      </c>
      <c r="D42" s="35">
        <v>0</v>
      </c>
      <c r="E42" s="35">
        <f>'_Ing Estimado 2023'!D42</f>
        <v>0</v>
      </c>
      <c r="F42" s="86">
        <f t="shared" si="10"/>
        <v>0</v>
      </c>
      <c r="G42" s="88" t="e">
        <f t="shared" si="11"/>
        <v>#DIV/0!</v>
      </c>
    </row>
    <row r="43" spans="1:7" ht="14.4" x14ac:dyDescent="0.3">
      <c r="A43" s="32"/>
      <c r="B43" s="33" t="s">
        <v>141</v>
      </c>
      <c r="C43" s="43" t="s">
        <v>142</v>
      </c>
      <c r="D43" s="35">
        <v>5200</v>
      </c>
      <c r="E43" s="35">
        <f>'_Ing Estimado 2023'!D43</f>
        <v>5382</v>
      </c>
      <c r="F43" s="86">
        <f t="shared" si="10"/>
        <v>182</v>
      </c>
      <c r="G43" s="88">
        <f t="shared" si="11"/>
        <v>3.5000000000000003E-2</v>
      </c>
    </row>
    <row r="44" spans="1:7" ht="14.4" x14ac:dyDescent="0.3">
      <c r="A44" s="32"/>
      <c r="B44" s="33" t="s">
        <v>143</v>
      </c>
      <c r="C44" s="43" t="s">
        <v>144</v>
      </c>
      <c r="D44" s="35">
        <v>0</v>
      </c>
      <c r="E44" s="35">
        <f>'_Ing Estimado 2023'!D44</f>
        <v>0</v>
      </c>
      <c r="F44" s="86">
        <f t="shared" si="10"/>
        <v>0</v>
      </c>
      <c r="G44" s="88" t="e">
        <f t="shared" si="11"/>
        <v>#DIV/0!</v>
      </c>
    </row>
    <row r="45" spans="1:7" ht="14.4" x14ac:dyDescent="0.3">
      <c r="A45" s="32"/>
      <c r="B45" s="33" t="s">
        <v>145</v>
      </c>
      <c r="C45" s="43" t="s">
        <v>146</v>
      </c>
      <c r="D45" s="35">
        <v>10400</v>
      </c>
      <c r="E45" s="35">
        <f>'_Ing Estimado 2023'!D45</f>
        <v>10764</v>
      </c>
      <c r="F45" s="86">
        <f t="shared" si="10"/>
        <v>364</v>
      </c>
      <c r="G45" s="88">
        <f t="shared" si="11"/>
        <v>3.5000000000000003E-2</v>
      </c>
    </row>
    <row r="46" spans="1:7" ht="28.8" x14ac:dyDescent="0.3">
      <c r="A46" s="32"/>
      <c r="B46" s="33" t="s">
        <v>147</v>
      </c>
      <c r="C46" s="42" t="s">
        <v>148</v>
      </c>
      <c r="D46" s="35">
        <v>1560000</v>
      </c>
      <c r="E46" s="35">
        <f>'_Ing Estimado 2023'!D46</f>
        <v>1614599.9999999998</v>
      </c>
      <c r="F46" s="86">
        <f t="shared" si="10"/>
        <v>54599.999999999767</v>
      </c>
      <c r="G46" s="88">
        <f t="shared" si="11"/>
        <v>3.4999999999999851E-2</v>
      </c>
    </row>
    <row r="47" spans="1:7" ht="43.2" x14ac:dyDescent="0.3">
      <c r="A47" s="32"/>
      <c r="B47" s="33" t="s">
        <v>149</v>
      </c>
      <c r="C47" s="42" t="s">
        <v>150</v>
      </c>
      <c r="D47" s="35">
        <v>104000</v>
      </c>
      <c r="E47" s="35">
        <f>'_Ing Estimado 2023'!D47</f>
        <v>107639.99999999999</v>
      </c>
      <c r="F47" s="86">
        <f t="shared" si="10"/>
        <v>3639.9999999999854</v>
      </c>
      <c r="G47" s="88">
        <f t="shared" si="11"/>
        <v>3.4999999999999858E-2</v>
      </c>
    </row>
    <row r="48" spans="1:7" ht="14.4" x14ac:dyDescent="0.3">
      <c r="A48" s="32"/>
      <c r="B48" s="33" t="s">
        <v>151</v>
      </c>
      <c r="C48" s="43" t="s">
        <v>152</v>
      </c>
      <c r="D48" s="35">
        <v>0</v>
      </c>
      <c r="E48" s="35">
        <f>'_Ing Estimado 2023'!D48</f>
        <v>0</v>
      </c>
      <c r="F48" s="86">
        <f t="shared" si="10"/>
        <v>0</v>
      </c>
      <c r="G48" s="88" t="e">
        <f t="shared" si="11"/>
        <v>#DIV/0!</v>
      </c>
    </row>
    <row r="49" spans="1:7" ht="14.4" x14ac:dyDescent="0.3">
      <c r="A49" s="32"/>
      <c r="B49" s="33" t="s">
        <v>153</v>
      </c>
      <c r="C49" s="42" t="s">
        <v>154</v>
      </c>
      <c r="D49" s="35">
        <v>0</v>
      </c>
      <c r="E49" s="35">
        <f>'_Ing Estimado 2023'!D49</f>
        <v>0</v>
      </c>
      <c r="F49" s="86">
        <f t="shared" si="10"/>
        <v>0</v>
      </c>
      <c r="G49" s="88" t="e">
        <f t="shared" si="11"/>
        <v>#DIV/0!</v>
      </c>
    </row>
    <row r="50" spans="1:7" ht="14.4" x14ac:dyDescent="0.3">
      <c r="A50" s="32"/>
      <c r="B50" s="33" t="s">
        <v>155</v>
      </c>
      <c r="C50" s="42" t="s">
        <v>156</v>
      </c>
      <c r="D50" s="35">
        <v>0</v>
      </c>
      <c r="E50" s="35">
        <f>'_Ing Estimado 2023'!D50</f>
        <v>0</v>
      </c>
      <c r="F50" s="86">
        <f t="shared" si="10"/>
        <v>0</v>
      </c>
      <c r="G50" s="88" t="e">
        <f t="shared" si="11"/>
        <v>#DIV/0!</v>
      </c>
    </row>
    <row r="51" spans="1:7" ht="14.4" x14ac:dyDescent="0.3">
      <c r="A51" s="32"/>
      <c r="B51" s="33" t="s">
        <v>157</v>
      </c>
      <c r="C51" s="42" t="s">
        <v>158</v>
      </c>
      <c r="D51" s="35">
        <v>0</v>
      </c>
      <c r="E51" s="35">
        <f>'_Ing Estimado 2023'!D51</f>
        <v>0</v>
      </c>
      <c r="F51" s="86">
        <f t="shared" si="10"/>
        <v>0</v>
      </c>
      <c r="G51" s="88" t="e">
        <f t="shared" si="11"/>
        <v>#DIV/0!</v>
      </c>
    </row>
    <row r="52" spans="1:7" ht="14.4" x14ac:dyDescent="0.3">
      <c r="A52" s="27">
        <v>44</v>
      </c>
      <c r="B52" s="27" t="s">
        <v>159</v>
      </c>
      <c r="C52" s="28" t="s">
        <v>160</v>
      </c>
      <c r="D52" s="35"/>
      <c r="E52" s="35">
        <f>'_Ing Estimado 2023'!D52</f>
        <v>0</v>
      </c>
      <c r="F52" s="31" t="s">
        <v>80</v>
      </c>
      <c r="G52" s="31" t="s">
        <v>80</v>
      </c>
    </row>
    <row r="53" spans="1:7" ht="14.4" x14ac:dyDescent="0.3">
      <c r="A53" s="27"/>
      <c r="B53" s="33" t="s">
        <v>161</v>
      </c>
      <c r="C53" s="42" t="s">
        <v>162</v>
      </c>
      <c r="D53" s="45">
        <v>200000</v>
      </c>
      <c r="E53" s="35">
        <f>'_Ing Estimado 2023'!D53</f>
        <v>206999.99999999997</v>
      </c>
      <c r="F53" s="86">
        <f t="shared" ref="F53" si="12">E53-D53</f>
        <v>6999.9999999999709</v>
      </c>
      <c r="G53" s="88">
        <f t="shared" ref="G53" si="13">F53/D53</f>
        <v>3.4999999999999858E-2</v>
      </c>
    </row>
    <row r="54" spans="1:7" ht="14.4" x14ac:dyDescent="0.3">
      <c r="A54" s="27">
        <v>45</v>
      </c>
      <c r="B54" s="27" t="s">
        <v>163</v>
      </c>
      <c r="C54" s="28" t="s">
        <v>164</v>
      </c>
      <c r="D54" s="45"/>
      <c r="E54" s="35">
        <f>'_Ing Estimado 2023'!D54</f>
        <v>0</v>
      </c>
      <c r="F54" s="31" t="s">
        <v>80</v>
      </c>
      <c r="G54" s="31" t="s">
        <v>80</v>
      </c>
    </row>
    <row r="55" spans="1:7" ht="14.4" x14ac:dyDescent="0.3">
      <c r="A55" s="27"/>
      <c r="B55" s="33" t="s">
        <v>165</v>
      </c>
      <c r="C55" s="34" t="s">
        <v>96</v>
      </c>
      <c r="D55" s="45">
        <v>0</v>
      </c>
      <c r="E55" s="35">
        <f>'_Ing Estimado 2023'!D55</f>
        <v>0</v>
      </c>
      <c r="F55" s="86">
        <f t="shared" ref="F55:F58" si="14">E55-D55</f>
        <v>0</v>
      </c>
      <c r="G55" s="88" t="e">
        <f t="shared" ref="G55:G58" si="15">F55/D55</f>
        <v>#DIV/0!</v>
      </c>
    </row>
    <row r="56" spans="1:7" ht="14.4" x14ac:dyDescent="0.3">
      <c r="A56" s="27"/>
      <c r="B56" s="33" t="s">
        <v>166</v>
      </c>
      <c r="C56" s="34" t="s">
        <v>98</v>
      </c>
      <c r="D56" s="45">
        <v>0</v>
      </c>
      <c r="E56" s="35">
        <f>'_Ing Estimado 2023'!D56</f>
        <v>0</v>
      </c>
      <c r="F56" s="86">
        <f t="shared" si="14"/>
        <v>0</v>
      </c>
      <c r="G56" s="88" t="e">
        <f t="shared" si="15"/>
        <v>#DIV/0!</v>
      </c>
    </row>
    <row r="57" spans="1:7" ht="14.4" x14ac:dyDescent="0.3">
      <c r="A57" s="27"/>
      <c r="B57" s="33" t="s">
        <v>167</v>
      </c>
      <c r="C57" s="34" t="s">
        <v>100</v>
      </c>
      <c r="D57" s="45">
        <v>0</v>
      </c>
      <c r="E57" s="35">
        <f>'_Ing Estimado 2023'!D57</f>
        <v>0</v>
      </c>
      <c r="F57" s="86">
        <f t="shared" si="14"/>
        <v>0</v>
      </c>
      <c r="G57" s="88" t="e">
        <f t="shared" si="15"/>
        <v>#DIV/0!</v>
      </c>
    </row>
    <row r="58" spans="1:7" ht="14.4" x14ac:dyDescent="0.3">
      <c r="A58" s="27"/>
      <c r="B58" s="33" t="s">
        <v>168</v>
      </c>
      <c r="C58" s="34" t="s">
        <v>102</v>
      </c>
      <c r="D58" s="45">
        <v>0</v>
      </c>
      <c r="E58" s="35">
        <f>'_Ing Estimado 2023'!D58</f>
        <v>0</v>
      </c>
      <c r="F58" s="86">
        <f t="shared" si="14"/>
        <v>0</v>
      </c>
      <c r="G58" s="88" t="e">
        <f t="shared" si="15"/>
        <v>#DIV/0!</v>
      </c>
    </row>
    <row r="59" spans="1:7" x14ac:dyDescent="0.3">
      <c r="A59" s="38">
        <v>5</v>
      </c>
      <c r="B59" s="23" t="s">
        <v>169</v>
      </c>
      <c r="C59" s="24" t="s">
        <v>170</v>
      </c>
      <c r="D59" s="90">
        <f>SUM(D60:D69)</f>
        <v>45000</v>
      </c>
      <c r="E59" s="90">
        <f t="shared" ref="E59" si="16">SUM(E60:E69)</f>
        <v>46575</v>
      </c>
      <c r="F59" s="26" t="s">
        <v>80</v>
      </c>
      <c r="G59" s="26" t="s">
        <v>80</v>
      </c>
    </row>
    <row r="60" spans="1:7" x14ac:dyDescent="0.3">
      <c r="A60" s="27">
        <v>53</v>
      </c>
      <c r="B60" s="27" t="s">
        <v>171</v>
      </c>
      <c r="C60" s="41" t="s">
        <v>172</v>
      </c>
      <c r="D60" s="47"/>
      <c r="E60" s="47"/>
      <c r="F60" s="31" t="s">
        <v>80</v>
      </c>
      <c r="G60" s="31" t="s">
        <v>80</v>
      </c>
    </row>
    <row r="61" spans="1:7" ht="14.4" x14ac:dyDescent="0.3">
      <c r="A61" s="32"/>
      <c r="B61" s="33" t="s">
        <v>173</v>
      </c>
      <c r="C61" s="34" t="s">
        <v>96</v>
      </c>
      <c r="D61" s="35">
        <v>0</v>
      </c>
      <c r="E61" s="35">
        <f>'_Ing Estimado 2023'!D61</f>
        <v>0</v>
      </c>
      <c r="F61" s="86">
        <f t="shared" ref="F61:F64" si="17">E61-D61</f>
        <v>0</v>
      </c>
      <c r="G61" s="88" t="e">
        <f t="shared" ref="G61:G64" si="18">F61/D61</f>
        <v>#DIV/0!</v>
      </c>
    </row>
    <row r="62" spans="1:7" ht="14.4" x14ac:dyDescent="0.3">
      <c r="A62" s="32"/>
      <c r="B62" s="33" t="s">
        <v>174</v>
      </c>
      <c r="C62" s="34" t="s">
        <v>98</v>
      </c>
      <c r="D62" s="35">
        <v>0</v>
      </c>
      <c r="E62" s="35">
        <f>'_Ing Estimado 2023'!D62</f>
        <v>0</v>
      </c>
      <c r="F62" s="86">
        <f t="shared" si="17"/>
        <v>0</v>
      </c>
      <c r="G62" s="88" t="e">
        <f t="shared" si="18"/>
        <v>#DIV/0!</v>
      </c>
    </row>
    <row r="63" spans="1:7" ht="14.4" x14ac:dyDescent="0.3">
      <c r="A63" s="32"/>
      <c r="B63" s="33" t="s">
        <v>175</v>
      </c>
      <c r="C63" s="34" t="s">
        <v>100</v>
      </c>
      <c r="D63" s="35">
        <v>0</v>
      </c>
      <c r="E63" s="35">
        <f>'_Ing Estimado 2023'!D63</f>
        <v>0</v>
      </c>
      <c r="F63" s="86">
        <f t="shared" si="17"/>
        <v>0</v>
      </c>
      <c r="G63" s="88" t="e">
        <f t="shared" si="18"/>
        <v>#DIV/0!</v>
      </c>
    </row>
    <row r="64" spans="1:7" ht="14.4" x14ac:dyDescent="0.3">
      <c r="A64" s="32"/>
      <c r="B64" s="33" t="s">
        <v>176</v>
      </c>
      <c r="C64" s="34" t="s">
        <v>102</v>
      </c>
      <c r="D64" s="35">
        <v>0</v>
      </c>
      <c r="E64" s="35">
        <f>'_Ing Estimado 2023'!D64</f>
        <v>0</v>
      </c>
      <c r="F64" s="86">
        <f t="shared" si="17"/>
        <v>0</v>
      </c>
      <c r="G64" s="88" t="e">
        <f t="shared" si="18"/>
        <v>#DIV/0!</v>
      </c>
    </row>
    <row r="65" spans="1:7" ht="14.4" x14ac:dyDescent="0.3">
      <c r="A65" s="27">
        <v>59</v>
      </c>
      <c r="B65" s="27" t="s">
        <v>177</v>
      </c>
      <c r="C65" s="28" t="s">
        <v>178</v>
      </c>
      <c r="D65" s="29"/>
      <c r="E65" s="35">
        <f>'_Ing Estimado 2023'!D65</f>
        <v>0</v>
      </c>
      <c r="F65" s="31" t="s">
        <v>80</v>
      </c>
      <c r="G65" s="31" t="s">
        <v>80</v>
      </c>
    </row>
    <row r="66" spans="1:7" ht="14.4" x14ac:dyDescent="0.3">
      <c r="A66" s="32"/>
      <c r="B66" s="33" t="s">
        <v>179</v>
      </c>
      <c r="C66" s="42" t="s">
        <v>180</v>
      </c>
      <c r="D66" s="35">
        <v>0</v>
      </c>
      <c r="E66" s="35">
        <f>'_Ing Estimado 2023'!D66</f>
        <v>0</v>
      </c>
      <c r="F66" s="86">
        <f t="shared" ref="F66:F68" si="19">E66-D66</f>
        <v>0</v>
      </c>
      <c r="G66" s="88" t="e">
        <f t="shared" ref="G66:G68" si="20">F66/D66</f>
        <v>#DIV/0!</v>
      </c>
    </row>
    <row r="67" spans="1:7" ht="14.4" x14ac:dyDescent="0.3">
      <c r="A67" s="32"/>
      <c r="B67" s="33" t="s">
        <v>181</v>
      </c>
      <c r="C67" s="48" t="s">
        <v>182</v>
      </c>
      <c r="D67" s="35">
        <v>0</v>
      </c>
      <c r="E67" s="35">
        <f>'_Ing Estimado 2023'!D67</f>
        <v>0</v>
      </c>
      <c r="F67" s="86">
        <f t="shared" si="19"/>
        <v>0</v>
      </c>
      <c r="G67" s="88" t="e">
        <f t="shared" si="20"/>
        <v>#DIV/0!</v>
      </c>
    </row>
    <row r="68" spans="1:7" ht="14.4" x14ac:dyDescent="0.3">
      <c r="A68" s="32"/>
      <c r="B68" s="33" t="s">
        <v>183</v>
      </c>
      <c r="C68" s="48" t="s">
        <v>184</v>
      </c>
      <c r="D68" s="35">
        <v>0</v>
      </c>
      <c r="E68" s="35">
        <f>'_Ing Estimado 2023'!D68</f>
        <v>0</v>
      </c>
      <c r="F68" s="86">
        <f t="shared" si="19"/>
        <v>0</v>
      </c>
      <c r="G68" s="88" t="e">
        <f t="shared" si="20"/>
        <v>#DIV/0!</v>
      </c>
    </row>
    <row r="69" spans="1:7" ht="14.4" x14ac:dyDescent="0.3">
      <c r="A69" s="27">
        <v>52</v>
      </c>
      <c r="B69" s="33" t="s">
        <v>185</v>
      </c>
      <c r="C69" s="42" t="s">
        <v>186</v>
      </c>
      <c r="D69" s="35">
        <v>45000</v>
      </c>
      <c r="E69" s="35">
        <f>'_Ing Estimado 2023'!D69</f>
        <v>46575</v>
      </c>
      <c r="F69" s="86">
        <f t="shared" ref="F69" si="21">E69-D69</f>
        <v>1575</v>
      </c>
      <c r="G69" s="88">
        <f t="shared" ref="G69" si="22">F69/D69</f>
        <v>3.5000000000000003E-2</v>
      </c>
    </row>
    <row r="70" spans="1:7" x14ac:dyDescent="0.3">
      <c r="A70" s="38">
        <v>6</v>
      </c>
      <c r="B70" s="23" t="s">
        <v>187</v>
      </c>
      <c r="C70" s="49" t="s">
        <v>188</v>
      </c>
      <c r="D70" s="89">
        <f>SUM(D71:D99)</f>
        <v>2181120</v>
      </c>
      <c r="E70" s="89">
        <f t="shared" ref="E70" si="23">SUM(E71:E99)</f>
        <v>2257459.1999999997</v>
      </c>
      <c r="F70" s="26" t="s">
        <v>80</v>
      </c>
      <c r="G70" s="26" t="s">
        <v>80</v>
      </c>
    </row>
    <row r="71" spans="1:7" ht="14.4" x14ac:dyDescent="0.3">
      <c r="A71" s="27">
        <v>61</v>
      </c>
      <c r="B71" s="27" t="s">
        <v>189</v>
      </c>
      <c r="C71" s="28" t="s">
        <v>102</v>
      </c>
      <c r="D71" s="35"/>
      <c r="E71" s="35">
        <f>'_Ing Estimado 2023'!D71</f>
        <v>0</v>
      </c>
      <c r="F71" s="31" t="s">
        <v>80</v>
      </c>
      <c r="G71" s="31" t="s">
        <v>80</v>
      </c>
    </row>
    <row r="72" spans="1:7" ht="14.4" x14ac:dyDescent="0.3">
      <c r="A72" s="32"/>
      <c r="B72" s="33" t="s">
        <v>190</v>
      </c>
      <c r="C72" s="42" t="s">
        <v>191</v>
      </c>
      <c r="D72" s="35">
        <v>29120</v>
      </c>
      <c r="E72" s="35">
        <f>'_Ing Estimado 2023'!D72</f>
        <v>30139.199999999997</v>
      </c>
      <c r="F72" s="86">
        <f t="shared" ref="F72" si="24">E72-D72</f>
        <v>1019.1999999999971</v>
      </c>
      <c r="G72" s="88">
        <f t="shared" ref="G72" si="25">F72/D72</f>
        <v>3.4999999999999899E-2</v>
      </c>
    </row>
    <row r="73" spans="1:7" ht="14.4" x14ac:dyDescent="0.3">
      <c r="A73" s="32"/>
      <c r="B73" s="33" t="s">
        <v>192</v>
      </c>
      <c r="C73" s="34" t="s">
        <v>193</v>
      </c>
      <c r="D73" s="35">
        <v>0</v>
      </c>
      <c r="E73" s="35">
        <f>'_Ing Estimado 2023'!D73</f>
        <v>0</v>
      </c>
      <c r="F73" s="86">
        <f t="shared" ref="F73:F80" si="26">E73-D73</f>
        <v>0</v>
      </c>
      <c r="G73" s="88" t="e">
        <f t="shared" ref="G73:G80" si="27">F73/D73</f>
        <v>#DIV/0!</v>
      </c>
    </row>
    <row r="74" spans="1:7" ht="14.4" x14ac:dyDescent="0.3">
      <c r="A74" s="32"/>
      <c r="B74" s="33" t="s">
        <v>194</v>
      </c>
      <c r="C74" s="34" t="s">
        <v>195</v>
      </c>
      <c r="D74" s="35">
        <v>0</v>
      </c>
      <c r="E74" s="35">
        <f>'_Ing Estimado 2023'!D74</f>
        <v>0</v>
      </c>
      <c r="F74" s="86">
        <f t="shared" si="26"/>
        <v>0</v>
      </c>
      <c r="G74" s="88" t="e">
        <f t="shared" si="27"/>
        <v>#DIV/0!</v>
      </c>
    </row>
    <row r="75" spans="1:7" ht="28.8" x14ac:dyDescent="0.3">
      <c r="A75" s="32"/>
      <c r="B75" s="33" t="s">
        <v>196</v>
      </c>
      <c r="C75" s="43" t="s">
        <v>197</v>
      </c>
      <c r="D75" s="35">
        <v>0</v>
      </c>
      <c r="E75" s="35">
        <f>'_Ing Estimado 2023'!D75</f>
        <v>0</v>
      </c>
      <c r="F75" s="86">
        <f t="shared" si="26"/>
        <v>0</v>
      </c>
      <c r="G75" s="88" t="e">
        <f t="shared" si="27"/>
        <v>#DIV/0!</v>
      </c>
    </row>
    <row r="76" spans="1:7" ht="14.4" x14ac:dyDescent="0.3">
      <c r="A76" s="32"/>
      <c r="B76" s="33" t="s">
        <v>198</v>
      </c>
      <c r="C76" s="34" t="s">
        <v>199</v>
      </c>
      <c r="D76" s="35">
        <v>0</v>
      </c>
      <c r="E76" s="35">
        <f>'_Ing Estimado 2023'!D76</f>
        <v>0</v>
      </c>
      <c r="F76" s="86">
        <f t="shared" si="26"/>
        <v>0</v>
      </c>
      <c r="G76" s="88" t="e">
        <f t="shared" si="27"/>
        <v>#DIV/0!</v>
      </c>
    </row>
    <row r="77" spans="1:7" ht="28.8" x14ac:dyDescent="0.3">
      <c r="A77" s="32"/>
      <c r="B77" s="33" t="s">
        <v>200</v>
      </c>
      <c r="C77" s="43" t="s">
        <v>201</v>
      </c>
      <c r="D77" s="35">
        <v>0</v>
      </c>
      <c r="E77" s="35">
        <f>'_Ing Estimado 2023'!D77</f>
        <v>0</v>
      </c>
      <c r="F77" s="86">
        <f t="shared" si="26"/>
        <v>0</v>
      </c>
      <c r="G77" s="88" t="e">
        <f t="shared" si="27"/>
        <v>#DIV/0!</v>
      </c>
    </row>
    <row r="78" spans="1:7" ht="14.4" x14ac:dyDescent="0.3">
      <c r="A78" s="32"/>
      <c r="B78" s="33" t="s">
        <v>202</v>
      </c>
      <c r="C78" s="34" t="s">
        <v>203</v>
      </c>
      <c r="D78" s="35">
        <v>0</v>
      </c>
      <c r="E78" s="35">
        <f>'_Ing Estimado 2023'!D78</f>
        <v>0</v>
      </c>
      <c r="F78" s="86">
        <f t="shared" si="26"/>
        <v>0</v>
      </c>
      <c r="G78" s="88" t="e">
        <f t="shared" si="27"/>
        <v>#DIV/0!</v>
      </c>
    </row>
    <row r="79" spans="1:7" ht="14.4" x14ac:dyDescent="0.3">
      <c r="A79" s="32"/>
      <c r="B79" s="33" t="s">
        <v>204</v>
      </c>
      <c r="C79" s="34" t="s">
        <v>205</v>
      </c>
      <c r="D79" s="35">
        <v>0</v>
      </c>
      <c r="E79" s="35">
        <f>'_Ing Estimado 2023'!D79</f>
        <v>0</v>
      </c>
      <c r="F79" s="86">
        <f t="shared" si="26"/>
        <v>0</v>
      </c>
      <c r="G79" s="88" t="e">
        <f t="shared" si="27"/>
        <v>#DIV/0!</v>
      </c>
    </row>
    <row r="80" spans="1:7" ht="14.4" x14ac:dyDescent="0.3">
      <c r="A80" s="27"/>
      <c r="B80" s="33" t="s">
        <v>206</v>
      </c>
      <c r="C80" s="34" t="s">
        <v>207</v>
      </c>
      <c r="D80" s="35">
        <v>0</v>
      </c>
      <c r="E80" s="35">
        <f>'_Ing Estimado 2023'!D80</f>
        <v>0</v>
      </c>
      <c r="F80" s="86">
        <f t="shared" si="26"/>
        <v>0</v>
      </c>
      <c r="G80" s="88" t="e">
        <f t="shared" si="27"/>
        <v>#DIV/0!</v>
      </c>
    </row>
    <row r="81" spans="1:7" ht="14.4" x14ac:dyDescent="0.3">
      <c r="A81" s="27">
        <v>62</v>
      </c>
      <c r="B81" s="27" t="s">
        <v>208</v>
      </c>
      <c r="C81" s="28" t="s">
        <v>209</v>
      </c>
      <c r="D81" s="29"/>
      <c r="E81" s="35">
        <f>'_Ing Estimado 2023'!D81</f>
        <v>0</v>
      </c>
      <c r="F81" s="86" t="s">
        <v>80</v>
      </c>
      <c r="G81" s="88" t="s">
        <v>80</v>
      </c>
    </row>
    <row r="82" spans="1:7" ht="14.4" x14ac:dyDescent="0.3">
      <c r="A82" s="27"/>
      <c r="B82" s="33" t="s">
        <v>210</v>
      </c>
      <c r="C82" s="42" t="s">
        <v>211</v>
      </c>
      <c r="D82" s="35">
        <v>0</v>
      </c>
      <c r="E82" s="35">
        <f>'_Ing Estimado 2023'!D82</f>
        <v>0</v>
      </c>
      <c r="F82" s="86">
        <f t="shared" ref="F82" si="28">E82-D82</f>
        <v>0</v>
      </c>
      <c r="G82" s="88" t="e">
        <f t="shared" ref="G82" si="29">F82/D82</f>
        <v>#DIV/0!</v>
      </c>
    </row>
    <row r="83" spans="1:7" ht="14.4" x14ac:dyDescent="0.3">
      <c r="A83" s="27">
        <v>61</v>
      </c>
      <c r="B83" s="27" t="s">
        <v>212</v>
      </c>
      <c r="C83" s="28" t="s">
        <v>213</v>
      </c>
      <c r="D83" s="29"/>
      <c r="E83" s="35">
        <f>'_Ing Estimado 2023'!D83</f>
        <v>0</v>
      </c>
      <c r="F83" s="86" t="s">
        <v>80</v>
      </c>
      <c r="G83" s="88" t="s">
        <v>80</v>
      </c>
    </row>
    <row r="84" spans="1:7" ht="14.4" x14ac:dyDescent="0.3">
      <c r="A84" s="27">
        <v>61</v>
      </c>
      <c r="B84" s="27" t="s">
        <v>214</v>
      </c>
      <c r="C84" s="28" t="s">
        <v>215</v>
      </c>
      <c r="D84" s="30"/>
      <c r="E84" s="35">
        <f>'_Ing Estimado 2023'!D84</f>
        <v>0</v>
      </c>
      <c r="F84" s="86" t="s">
        <v>80</v>
      </c>
      <c r="G84" s="88" t="s">
        <v>80</v>
      </c>
    </row>
    <row r="85" spans="1:7" ht="14.4" x14ac:dyDescent="0.3">
      <c r="A85" s="27"/>
      <c r="B85" s="33" t="s">
        <v>216</v>
      </c>
      <c r="C85" s="34" t="s">
        <v>96</v>
      </c>
      <c r="D85" s="35">
        <v>0</v>
      </c>
      <c r="E85" s="35">
        <f>'_Ing Estimado 2023'!D85</f>
        <v>0</v>
      </c>
      <c r="F85" s="86">
        <f t="shared" ref="F85" si="30">E85-D85</f>
        <v>0</v>
      </c>
      <c r="G85" s="88" t="e">
        <f t="shared" ref="G85" si="31">F85/D85</f>
        <v>#DIV/0!</v>
      </c>
    </row>
    <row r="86" spans="1:7" ht="14.4" x14ac:dyDescent="0.3">
      <c r="A86" s="27"/>
      <c r="B86" s="33" t="s">
        <v>217</v>
      </c>
      <c r="C86" s="34" t="s">
        <v>98</v>
      </c>
      <c r="D86" s="35">
        <v>0</v>
      </c>
      <c r="E86" s="35">
        <f>'_Ing Estimado 2023'!D86</f>
        <v>0</v>
      </c>
      <c r="F86" s="86">
        <f t="shared" ref="F86:F88" si="32">E86-D86</f>
        <v>0</v>
      </c>
      <c r="G86" s="88" t="e">
        <f t="shared" ref="G86:G88" si="33">F86/D86</f>
        <v>#DIV/0!</v>
      </c>
    </row>
    <row r="87" spans="1:7" ht="14.4" x14ac:dyDescent="0.3">
      <c r="A87" s="27"/>
      <c r="B87" s="33" t="s">
        <v>218</v>
      </c>
      <c r="C87" s="34" t="s">
        <v>100</v>
      </c>
      <c r="D87" s="35">
        <v>0</v>
      </c>
      <c r="E87" s="35">
        <f>'_Ing Estimado 2023'!D87</f>
        <v>0</v>
      </c>
      <c r="F87" s="86">
        <f t="shared" si="32"/>
        <v>0</v>
      </c>
      <c r="G87" s="88" t="e">
        <f t="shared" si="33"/>
        <v>#DIV/0!</v>
      </c>
    </row>
    <row r="88" spans="1:7" ht="14.4" x14ac:dyDescent="0.3">
      <c r="A88" s="27"/>
      <c r="B88" s="33" t="s">
        <v>219</v>
      </c>
      <c r="C88" s="34" t="s">
        <v>102</v>
      </c>
      <c r="D88" s="35">
        <v>0</v>
      </c>
      <c r="E88" s="35">
        <f>'_Ing Estimado 2023'!D88</f>
        <v>0</v>
      </c>
      <c r="F88" s="86">
        <f t="shared" si="32"/>
        <v>0</v>
      </c>
      <c r="G88" s="88" t="e">
        <f t="shared" si="33"/>
        <v>#DIV/0!</v>
      </c>
    </row>
    <row r="89" spans="1:7" ht="14.4" x14ac:dyDescent="0.3">
      <c r="A89" s="27">
        <v>61</v>
      </c>
      <c r="B89" s="27" t="s">
        <v>220</v>
      </c>
      <c r="C89" s="28" t="s">
        <v>221</v>
      </c>
      <c r="D89" s="29"/>
      <c r="E89" s="35">
        <f>'_Ing Estimado 2023'!D89</f>
        <v>0</v>
      </c>
      <c r="F89" s="31" t="s">
        <v>80</v>
      </c>
      <c r="G89" s="31" t="s">
        <v>80</v>
      </c>
    </row>
    <row r="90" spans="1:7" ht="14.4" x14ac:dyDescent="0.3">
      <c r="A90" s="32"/>
      <c r="B90" s="33" t="s">
        <v>222</v>
      </c>
      <c r="C90" s="42" t="s">
        <v>223</v>
      </c>
      <c r="D90" s="35">
        <v>52000</v>
      </c>
      <c r="E90" s="35">
        <f>'_Ing Estimado 2023'!D90</f>
        <v>53819.999999999993</v>
      </c>
      <c r="F90" s="86">
        <f t="shared" ref="F90" si="34">E90-D90</f>
        <v>1819.9999999999927</v>
      </c>
      <c r="G90" s="88">
        <f t="shared" ref="G90" si="35">F90/D90</f>
        <v>3.4999999999999858E-2</v>
      </c>
    </row>
    <row r="91" spans="1:7" ht="14.4" x14ac:dyDescent="0.3">
      <c r="A91" s="32"/>
      <c r="B91" s="33" t="s">
        <v>224</v>
      </c>
      <c r="C91" s="42" t="s">
        <v>225</v>
      </c>
      <c r="D91" s="35">
        <v>0</v>
      </c>
      <c r="E91" s="35">
        <f>'_Ing Estimado 2023'!D91</f>
        <v>0</v>
      </c>
      <c r="F91" s="86">
        <f t="shared" ref="F91:F92" si="36">E91-D91</f>
        <v>0</v>
      </c>
      <c r="G91" s="88" t="e">
        <f t="shared" ref="G91:G92" si="37">F91/D91</f>
        <v>#DIV/0!</v>
      </c>
    </row>
    <row r="92" spans="1:7" ht="28.8" x14ac:dyDescent="0.3">
      <c r="A92" s="32"/>
      <c r="B92" s="33" t="s">
        <v>226</v>
      </c>
      <c r="C92" s="42" t="s">
        <v>227</v>
      </c>
      <c r="D92" s="35">
        <v>0</v>
      </c>
      <c r="E92" s="35">
        <f>'_Ing Estimado 2023'!D92</f>
        <v>0</v>
      </c>
      <c r="F92" s="86">
        <f t="shared" si="36"/>
        <v>0</v>
      </c>
      <c r="G92" s="88" t="e">
        <f t="shared" si="37"/>
        <v>#DIV/0!</v>
      </c>
    </row>
    <row r="93" spans="1:7" ht="14.4" x14ac:dyDescent="0.3">
      <c r="A93" s="32"/>
      <c r="B93" s="33" t="s">
        <v>228</v>
      </c>
      <c r="C93" s="42" t="s">
        <v>229</v>
      </c>
      <c r="D93" s="35">
        <v>100000</v>
      </c>
      <c r="E93" s="35">
        <f>'_Ing Estimado 2023'!D93</f>
        <v>103499.99999999999</v>
      </c>
      <c r="F93" s="86">
        <f t="shared" ref="F93:F99" si="38">E93-D93</f>
        <v>3499.9999999999854</v>
      </c>
      <c r="G93" s="88">
        <f t="shared" ref="G93:G99" si="39">F93/D93</f>
        <v>3.4999999999999858E-2</v>
      </c>
    </row>
    <row r="94" spans="1:7" ht="14.4" x14ac:dyDescent="0.3">
      <c r="A94" s="32"/>
      <c r="B94" s="33" t="s">
        <v>230</v>
      </c>
      <c r="C94" s="42" t="s">
        <v>231</v>
      </c>
      <c r="D94" s="35">
        <v>0</v>
      </c>
      <c r="E94" s="35">
        <f>'_Ing Estimado 2023'!D94</f>
        <v>0</v>
      </c>
      <c r="F94" s="86">
        <f t="shared" si="38"/>
        <v>0</v>
      </c>
      <c r="G94" s="88" t="e">
        <f t="shared" si="39"/>
        <v>#DIV/0!</v>
      </c>
    </row>
    <row r="95" spans="1:7" ht="14.4" x14ac:dyDescent="0.3">
      <c r="A95" s="32"/>
      <c r="B95" s="33" t="s">
        <v>232</v>
      </c>
      <c r="C95" s="42" t="s">
        <v>233</v>
      </c>
      <c r="D95" s="35">
        <v>0</v>
      </c>
      <c r="E95" s="35">
        <f>'_Ing Estimado 2023'!D95</f>
        <v>0</v>
      </c>
      <c r="F95" s="86">
        <f t="shared" si="38"/>
        <v>0</v>
      </c>
      <c r="G95" s="88" t="e">
        <f t="shared" si="39"/>
        <v>#DIV/0!</v>
      </c>
    </row>
    <row r="96" spans="1:7" ht="14.4" x14ac:dyDescent="0.3">
      <c r="A96" s="32"/>
      <c r="B96" s="33" t="s">
        <v>234</v>
      </c>
      <c r="C96" s="42" t="s">
        <v>235</v>
      </c>
      <c r="D96" s="35">
        <v>0</v>
      </c>
      <c r="E96" s="35">
        <f>'_Ing Estimado 2023'!D96</f>
        <v>0</v>
      </c>
      <c r="F96" s="86">
        <f t="shared" si="38"/>
        <v>0</v>
      </c>
      <c r="G96" s="88" t="e">
        <f t="shared" si="39"/>
        <v>#DIV/0!</v>
      </c>
    </row>
    <row r="97" spans="1:7" ht="14.4" x14ac:dyDescent="0.3">
      <c r="A97" s="32"/>
      <c r="B97" s="33" t="s">
        <v>236</v>
      </c>
      <c r="C97" s="42" t="s">
        <v>237</v>
      </c>
      <c r="D97" s="35">
        <v>0</v>
      </c>
      <c r="E97" s="35">
        <f>'_Ing Estimado 2023'!D97</f>
        <v>0</v>
      </c>
      <c r="F97" s="86">
        <f t="shared" si="38"/>
        <v>0</v>
      </c>
      <c r="G97" s="88" t="e">
        <f t="shared" si="39"/>
        <v>#DIV/0!</v>
      </c>
    </row>
    <row r="98" spans="1:7" ht="14.4" x14ac:dyDescent="0.3">
      <c r="A98" s="32"/>
      <c r="B98" s="33" t="s">
        <v>238</v>
      </c>
      <c r="C98" s="42" t="s">
        <v>239</v>
      </c>
      <c r="D98" s="35">
        <v>0</v>
      </c>
      <c r="E98" s="35">
        <f>'_Ing Estimado 2023'!D98</f>
        <v>0</v>
      </c>
      <c r="F98" s="86">
        <f t="shared" si="38"/>
        <v>0</v>
      </c>
      <c r="G98" s="88" t="e">
        <f t="shared" si="39"/>
        <v>#DIV/0!</v>
      </c>
    </row>
    <row r="99" spans="1:7" ht="14.4" x14ac:dyDescent="0.3">
      <c r="A99" s="32"/>
      <c r="B99" s="33" t="s">
        <v>240</v>
      </c>
      <c r="C99" s="42" t="s">
        <v>241</v>
      </c>
      <c r="D99" s="35">
        <v>2000000</v>
      </c>
      <c r="E99" s="35">
        <f>'_Ing Estimado 2023'!D99</f>
        <v>2069999.9999999998</v>
      </c>
      <c r="F99" s="86">
        <f t="shared" si="38"/>
        <v>69999.999999999767</v>
      </c>
      <c r="G99" s="88">
        <f t="shared" si="39"/>
        <v>3.4999999999999885E-2</v>
      </c>
    </row>
    <row r="100" spans="1:7" ht="27.6" x14ac:dyDescent="0.3">
      <c r="A100" s="19"/>
      <c r="B100" s="19" t="s">
        <v>242</v>
      </c>
      <c r="C100" s="51" t="s">
        <v>243</v>
      </c>
      <c r="D100" s="52"/>
      <c r="E100" s="52"/>
      <c r="F100" s="22" t="s">
        <v>80</v>
      </c>
      <c r="G100" s="22" t="s">
        <v>80</v>
      </c>
    </row>
    <row r="101" spans="1:7" x14ac:dyDescent="0.3">
      <c r="A101" s="38">
        <v>8</v>
      </c>
      <c r="B101" s="23" t="s">
        <v>244</v>
      </c>
      <c r="C101" s="24" t="s">
        <v>245</v>
      </c>
      <c r="D101" s="91">
        <f>SUM(D103:D113)</f>
        <v>44237755.000000007</v>
      </c>
      <c r="E101" s="91">
        <f t="shared" ref="E101" si="40">SUM(E103:E113)</f>
        <v>52206112.100000001</v>
      </c>
      <c r="F101" s="26" t="s">
        <v>80</v>
      </c>
      <c r="G101" s="26" t="s">
        <v>80</v>
      </c>
    </row>
    <row r="102" spans="1:7" ht="14.4" x14ac:dyDescent="0.3">
      <c r="A102" s="27">
        <v>81</v>
      </c>
      <c r="B102" s="27" t="s">
        <v>246</v>
      </c>
      <c r="C102" s="28" t="s">
        <v>247</v>
      </c>
      <c r="D102" s="45"/>
      <c r="E102" s="45"/>
      <c r="F102" s="31" t="s">
        <v>80</v>
      </c>
      <c r="G102" s="31" t="s">
        <v>80</v>
      </c>
    </row>
    <row r="103" spans="1:7" ht="14.4" x14ac:dyDescent="0.3">
      <c r="A103" s="32"/>
      <c r="B103" s="33" t="s">
        <v>248</v>
      </c>
      <c r="C103" s="42" t="s">
        <v>249</v>
      </c>
      <c r="D103" s="35">
        <v>28313492</v>
      </c>
      <c r="E103" s="85">
        <v>34021129.439999998</v>
      </c>
      <c r="F103" s="86">
        <f t="shared" ref="F103:F113" si="41">E103-D103</f>
        <v>5707637.4399999976</v>
      </c>
      <c r="G103" s="88">
        <f t="shared" ref="G103:G113" si="42">F103/D103</f>
        <v>0.20158719524952973</v>
      </c>
    </row>
    <row r="104" spans="1:7" ht="14.4" x14ac:dyDescent="0.3">
      <c r="A104" s="32"/>
      <c r="B104" s="33" t="s">
        <v>250</v>
      </c>
      <c r="C104" s="42" t="s">
        <v>251</v>
      </c>
      <c r="D104" s="35">
        <v>8364251.54</v>
      </c>
      <c r="E104" s="85">
        <v>8815472.4900000002</v>
      </c>
      <c r="F104" s="86">
        <f t="shared" si="41"/>
        <v>451220.95000000019</v>
      </c>
      <c r="G104" s="88">
        <f t="shared" si="42"/>
        <v>5.3946363023893489E-2</v>
      </c>
    </row>
    <row r="105" spans="1:7" ht="14.4" x14ac:dyDescent="0.3">
      <c r="A105" s="32"/>
      <c r="B105" s="33" t="s">
        <v>252</v>
      </c>
      <c r="C105" s="42" t="s">
        <v>284</v>
      </c>
      <c r="D105" s="80">
        <v>0</v>
      </c>
      <c r="E105" s="85">
        <v>2384910.83</v>
      </c>
      <c r="F105" s="86">
        <f t="shared" si="41"/>
        <v>2384910.83</v>
      </c>
      <c r="G105" s="88" t="e">
        <f t="shared" si="42"/>
        <v>#DIV/0!</v>
      </c>
    </row>
    <row r="106" spans="1:7" ht="14.4" x14ac:dyDescent="0.3">
      <c r="A106" s="32"/>
      <c r="B106" s="33" t="s">
        <v>254</v>
      </c>
      <c r="C106" s="42" t="s">
        <v>255</v>
      </c>
      <c r="D106" s="35">
        <v>2529929.83</v>
      </c>
      <c r="E106" s="85">
        <v>3106896.64</v>
      </c>
      <c r="F106" s="86">
        <f t="shared" si="41"/>
        <v>576966.81000000006</v>
      </c>
      <c r="G106" s="88">
        <f t="shared" si="42"/>
        <v>0.22805644771578509</v>
      </c>
    </row>
    <row r="107" spans="1:7" ht="14.4" x14ac:dyDescent="0.3">
      <c r="A107" s="32"/>
      <c r="B107" s="33" t="s">
        <v>256</v>
      </c>
      <c r="C107" s="42" t="s">
        <v>286</v>
      </c>
      <c r="D107" s="35">
        <v>97786.08</v>
      </c>
      <c r="E107" s="85">
        <v>106044.95</v>
      </c>
      <c r="F107" s="86">
        <f t="shared" si="41"/>
        <v>8258.8699999999953</v>
      </c>
      <c r="G107" s="88">
        <f t="shared" si="42"/>
        <v>8.4458544610848452E-2</v>
      </c>
    </row>
    <row r="108" spans="1:7" ht="14.4" x14ac:dyDescent="0.3">
      <c r="A108" s="32"/>
      <c r="B108" s="33" t="s">
        <v>258</v>
      </c>
      <c r="C108" s="42" t="s">
        <v>259</v>
      </c>
      <c r="D108" s="35">
        <v>1007665.06</v>
      </c>
      <c r="E108" s="85">
        <v>1101792.1100000001</v>
      </c>
      <c r="F108" s="86">
        <f t="shared" si="41"/>
        <v>94127.050000000047</v>
      </c>
      <c r="G108" s="88">
        <f t="shared" si="42"/>
        <v>9.3411048706997984E-2</v>
      </c>
    </row>
    <row r="109" spans="1:7" ht="14.4" x14ac:dyDescent="0.3">
      <c r="A109" s="32"/>
      <c r="B109" s="33" t="s">
        <v>260</v>
      </c>
      <c r="C109" s="42" t="s">
        <v>285</v>
      </c>
      <c r="D109" s="35">
        <v>1939586.02</v>
      </c>
      <c r="E109" s="85">
        <v>2082212.07</v>
      </c>
      <c r="F109" s="86">
        <f t="shared" si="41"/>
        <v>142626.05000000005</v>
      </c>
      <c r="G109" s="88">
        <f t="shared" si="42"/>
        <v>7.353427408184765E-2</v>
      </c>
    </row>
    <row r="110" spans="1:7" ht="14.4" x14ac:dyDescent="0.3">
      <c r="A110" s="32"/>
      <c r="B110" s="33" t="s">
        <v>261</v>
      </c>
      <c r="C110" s="42" t="s">
        <v>257</v>
      </c>
      <c r="D110" s="35">
        <v>376475.13</v>
      </c>
      <c r="E110" s="85">
        <v>484803.8</v>
      </c>
      <c r="F110" s="86">
        <f t="shared" si="41"/>
        <v>108328.66999999998</v>
      </c>
      <c r="G110" s="88">
        <f t="shared" si="42"/>
        <v>0.28774455831916435</v>
      </c>
    </row>
    <row r="111" spans="1:7" ht="14.4" x14ac:dyDescent="0.3">
      <c r="A111" s="32"/>
      <c r="B111" s="33" t="s">
        <v>262</v>
      </c>
      <c r="C111" s="42" t="s">
        <v>281</v>
      </c>
      <c r="D111" s="35">
        <v>108569.34</v>
      </c>
      <c r="E111" s="85">
        <v>102849.77</v>
      </c>
      <c r="F111" s="86">
        <f t="shared" si="41"/>
        <v>-5719.5699999999924</v>
      </c>
      <c r="G111" s="88">
        <f t="shared" si="42"/>
        <v>-5.268126342114627E-2</v>
      </c>
    </row>
    <row r="112" spans="1:7" ht="14.4" x14ac:dyDescent="0.3">
      <c r="A112" s="32"/>
      <c r="B112" s="33" t="s">
        <v>264</v>
      </c>
      <c r="C112" s="42" t="s">
        <v>263</v>
      </c>
      <c r="D112" s="80">
        <v>0</v>
      </c>
      <c r="E112" s="80">
        <v>0</v>
      </c>
      <c r="F112" s="86">
        <f t="shared" si="41"/>
        <v>0</v>
      </c>
      <c r="G112" s="88" t="e">
        <f t="shared" si="42"/>
        <v>#DIV/0!</v>
      </c>
    </row>
    <row r="113" spans="1:7" ht="14.4" x14ac:dyDescent="0.3">
      <c r="A113" s="32"/>
      <c r="B113" s="33" t="s">
        <v>289</v>
      </c>
      <c r="C113" s="42" t="s">
        <v>253</v>
      </c>
      <c r="D113" s="80">
        <v>1500000</v>
      </c>
      <c r="E113" s="80"/>
      <c r="F113" s="86">
        <f t="shared" si="41"/>
        <v>-1500000</v>
      </c>
      <c r="G113" s="88">
        <f t="shared" si="42"/>
        <v>-1</v>
      </c>
    </row>
    <row r="114" spans="1:7" x14ac:dyDescent="0.3">
      <c r="A114" s="27">
        <v>82</v>
      </c>
      <c r="B114" s="27" t="s">
        <v>265</v>
      </c>
      <c r="C114" s="28" t="s">
        <v>266</v>
      </c>
      <c r="D114" s="91">
        <f>SUM(D115:D116)</f>
        <v>70033031.679999992</v>
      </c>
      <c r="E114" s="91">
        <f t="shared" ref="E114" si="43">SUM(E115:E116)</f>
        <v>83299449.439999998</v>
      </c>
      <c r="F114" s="31" t="s">
        <v>80</v>
      </c>
      <c r="G114" s="31" t="s">
        <v>80</v>
      </c>
    </row>
    <row r="115" spans="1:7" ht="14.4" x14ac:dyDescent="0.3">
      <c r="A115" s="32"/>
      <c r="B115" s="33" t="s">
        <v>267</v>
      </c>
      <c r="C115" s="42" t="s">
        <v>268</v>
      </c>
      <c r="D115" s="55">
        <v>51287584.479999997</v>
      </c>
      <c r="E115" s="55">
        <v>61002304.310000002</v>
      </c>
      <c r="F115" s="86">
        <f t="shared" ref="F115:F116" si="44">E115-D115</f>
        <v>9714719.8300000057</v>
      </c>
      <c r="G115" s="88">
        <f t="shared" ref="G115:G116" si="45">F115/D115</f>
        <v>0.18941659913401337</v>
      </c>
    </row>
    <row r="116" spans="1:7" ht="14.4" x14ac:dyDescent="0.3">
      <c r="A116" s="32"/>
      <c r="B116" s="33" t="s">
        <v>269</v>
      </c>
      <c r="C116" s="42" t="s">
        <v>270</v>
      </c>
      <c r="D116" s="55">
        <v>18745447.199999999</v>
      </c>
      <c r="E116" s="55">
        <v>22297145.129999999</v>
      </c>
      <c r="F116" s="86">
        <f t="shared" si="44"/>
        <v>3551697.9299999997</v>
      </c>
      <c r="G116" s="88">
        <f t="shared" si="45"/>
        <v>0.18946989592224825</v>
      </c>
    </row>
    <row r="117" spans="1:7" x14ac:dyDescent="0.3">
      <c r="A117" s="27">
        <v>83</v>
      </c>
      <c r="B117" s="27" t="s">
        <v>271</v>
      </c>
      <c r="C117" s="28" t="s">
        <v>272</v>
      </c>
      <c r="D117" s="91">
        <f>SUM(D118:D119)</f>
        <v>25000000</v>
      </c>
      <c r="E117" s="91">
        <f t="shared" ref="E117" si="46">SUM(E118:E119)</f>
        <v>35000000</v>
      </c>
      <c r="F117" s="31" t="s">
        <v>80</v>
      </c>
      <c r="G117" s="31" t="s">
        <v>80</v>
      </c>
    </row>
    <row r="118" spans="1:7" ht="14.4" x14ac:dyDescent="0.3">
      <c r="A118" s="32"/>
      <c r="B118" s="33" t="s">
        <v>273</v>
      </c>
      <c r="C118" s="42" t="s">
        <v>274</v>
      </c>
      <c r="D118" s="55">
        <v>15000000</v>
      </c>
      <c r="E118" s="85">
        <v>20000000</v>
      </c>
      <c r="F118" s="86">
        <f t="shared" ref="F118:F119" si="47">E118-D118</f>
        <v>5000000</v>
      </c>
      <c r="G118" s="88">
        <f t="shared" ref="G118:G119" si="48">F118/D118</f>
        <v>0.33333333333333331</v>
      </c>
    </row>
    <row r="119" spans="1:7" ht="14.4" x14ac:dyDescent="0.3">
      <c r="A119" s="32"/>
      <c r="B119" s="33" t="s">
        <v>275</v>
      </c>
      <c r="C119" s="42" t="s">
        <v>276</v>
      </c>
      <c r="D119" s="55">
        <v>10000000</v>
      </c>
      <c r="E119" s="85">
        <v>15000000</v>
      </c>
      <c r="F119" s="86">
        <f t="shared" si="47"/>
        <v>5000000</v>
      </c>
      <c r="G119" s="88">
        <f t="shared" si="48"/>
        <v>0.5</v>
      </c>
    </row>
    <row r="120" spans="1:7" x14ac:dyDescent="0.3">
      <c r="A120" s="38">
        <v>0</v>
      </c>
      <c r="B120" s="57"/>
      <c r="C120" s="58" t="s">
        <v>277</v>
      </c>
      <c r="D120" s="25">
        <f>SUM(D121)</f>
        <v>0</v>
      </c>
      <c r="E120" s="25">
        <f t="shared" ref="E120" si="49">SUM(E121)</f>
        <v>0</v>
      </c>
      <c r="F120" s="26" t="s">
        <v>80</v>
      </c>
      <c r="G120" s="26" t="s">
        <v>80</v>
      </c>
    </row>
    <row r="121" spans="1:7" ht="14.4" x14ac:dyDescent="0.3">
      <c r="A121" s="59" t="s">
        <v>278</v>
      </c>
      <c r="B121" s="32"/>
      <c r="C121" s="28" t="s">
        <v>279</v>
      </c>
      <c r="D121" s="35">
        <v>0</v>
      </c>
      <c r="E121" s="35">
        <v>0</v>
      </c>
      <c r="F121" s="86">
        <f t="shared" ref="F121" si="50">E121-D121</f>
        <v>0</v>
      </c>
      <c r="G121" s="88" t="e">
        <f t="shared" ref="G121" si="51">F121/D121</f>
        <v>#DIV/0!</v>
      </c>
    </row>
    <row r="122" spans="1:7" ht="9" customHeight="1" x14ac:dyDescent="0.3">
      <c r="A122" s="60"/>
      <c r="B122" s="61"/>
      <c r="C122" s="62"/>
      <c r="D122" s="63"/>
      <c r="E122" s="63"/>
      <c r="F122" s="65"/>
      <c r="G122" s="65"/>
    </row>
    <row r="123" spans="1:7" s="71" customFormat="1" ht="15.6" x14ac:dyDescent="0.3">
      <c r="A123" s="66"/>
      <c r="B123" s="66"/>
      <c r="C123" s="67" t="s">
        <v>280</v>
      </c>
      <c r="D123" s="92">
        <f>D8+D24+D28+D59+D70+D101+D114+D117+D120</f>
        <v>148103306.68000001</v>
      </c>
      <c r="E123" s="92">
        <f t="shared" ref="E123" si="52">E8+E24+E28+E59+E70+E101+E114+E117+E120</f>
        <v>179647219.74000001</v>
      </c>
      <c r="F123" s="93">
        <f t="shared" ref="F123" si="53">E123-D123</f>
        <v>31543913.060000002</v>
      </c>
      <c r="G123" s="94">
        <f t="shared" ref="G123" si="54">F123/D123</f>
        <v>0.21298587970189944</v>
      </c>
    </row>
    <row r="124" spans="1:7" x14ac:dyDescent="0.3">
      <c r="A124" s="72"/>
      <c r="B124" s="7"/>
      <c r="C124" s="73"/>
      <c r="D124" s="73"/>
      <c r="E124" s="73"/>
      <c r="F124" s="75"/>
      <c r="G124" s="75"/>
    </row>
    <row r="125" spans="1:7" x14ac:dyDescent="0.3">
      <c r="A125" s="72"/>
      <c r="B125" s="7"/>
      <c r="C125" s="73"/>
      <c r="D125" s="73"/>
      <c r="E125" s="73"/>
      <c r="F125" s="75"/>
      <c r="G125" s="75"/>
    </row>
    <row r="126" spans="1:7" x14ac:dyDescent="0.3">
      <c r="A126" s="72"/>
      <c r="B126" s="7"/>
      <c r="C126" s="73"/>
      <c r="D126" s="73"/>
      <c r="E126" s="73"/>
      <c r="F126" s="75"/>
      <c r="G126" s="75"/>
    </row>
    <row r="127" spans="1:7" x14ac:dyDescent="0.3">
      <c r="A127" s="72"/>
      <c r="B127" s="7"/>
      <c r="C127" s="73"/>
      <c r="D127" s="73"/>
      <c r="E127" s="73"/>
      <c r="F127" s="75"/>
      <c r="G127" s="75"/>
    </row>
    <row r="128" spans="1:7" x14ac:dyDescent="0.3">
      <c r="A128" s="72"/>
      <c r="B128" s="76"/>
      <c r="C128" s="76"/>
      <c r="D128" s="76"/>
      <c r="E128" s="76"/>
      <c r="F128" s="75"/>
      <c r="G128" s="75"/>
    </row>
    <row r="129" spans="1:7" x14ac:dyDescent="0.3">
      <c r="A129" s="72"/>
      <c r="B129" s="76"/>
      <c r="C129" s="76"/>
      <c r="D129" s="76"/>
      <c r="E129" s="76"/>
      <c r="F129" s="75"/>
      <c r="G129" s="75"/>
    </row>
    <row r="130" spans="1:7" x14ac:dyDescent="0.3">
      <c r="A130" s="72"/>
      <c r="B130" s="7"/>
      <c r="C130" s="73"/>
      <c r="D130" s="73"/>
      <c r="E130" s="73"/>
      <c r="F130" s="75"/>
      <c r="G130" s="75"/>
    </row>
    <row r="131" spans="1:7" x14ac:dyDescent="0.3">
      <c r="A131" s="72"/>
      <c r="B131" s="7"/>
      <c r="C131" s="73"/>
      <c r="D131" s="73"/>
      <c r="E131" s="73"/>
      <c r="F131" s="75"/>
      <c r="G131" s="75"/>
    </row>
    <row r="132" spans="1:7" x14ac:dyDescent="0.3">
      <c r="A132" s="72"/>
      <c r="B132" s="7"/>
      <c r="C132" s="73"/>
      <c r="D132" s="73"/>
      <c r="E132" s="73"/>
      <c r="F132" s="75"/>
      <c r="G132" s="75"/>
    </row>
    <row r="133" spans="1:7" x14ac:dyDescent="0.3">
      <c r="A133" s="72"/>
      <c r="B133" s="7"/>
      <c r="C133" s="73"/>
      <c r="D133" s="73"/>
      <c r="E133" s="73"/>
      <c r="F133" s="75"/>
      <c r="G133" s="75"/>
    </row>
    <row r="134" spans="1:7" x14ac:dyDescent="0.3">
      <c r="A134" s="72"/>
      <c r="B134" s="7"/>
      <c r="C134" s="73"/>
      <c r="D134" s="73"/>
      <c r="E134" s="73"/>
      <c r="F134" s="75"/>
      <c r="G134" s="75"/>
    </row>
    <row r="135" spans="1:7" x14ac:dyDescent="0.3">
      <c r="A135" s="72"/>
      <c r="B135" s="7"/>
      <c r="C135" s="73"/>
      <c r="D135" s="73"/>
      <c r="E135" s="73"/>
      <c r="F135" s="75"/>
      <c r="G135" s="75"/>
    </row>
    <row r="136" spans="1:7" x14ac:dyDescent="0.3">
      <c r="A136" s="72"/>
      <c r="B136" s="7"/>
      <c r="C136" s="73"/>
      <c r="D136" s="73"/>
      <c r="E136" s="73"/>
      <c r="F136" s="75"/>
      <c r="G136" s="75"/>
    </row>
    <row r="137" spans="1:7" ht="9" customHeight="1" x14ac:dyDescent="0.3">
      <c r="A137" s="72"/>
      <c r="B137" s="7"/>
      <c r="C137" s="73"/>
      <c r="D137" s="73"/>
      <c r="E137" s="73"/>
      <c r="F137" s="75"/>
      <c r="G137" s="75"/>
    </row>
    <row r="138" spans="1:7" x14ac:dyDescent="0.3">
      <c r="A138" s="72"/>
      <c r="B138" s="7"/>
      <c r="C138" s="73"/>
      <c r="D138" s="73"/>
      <c r="E138" s="73"/>
      <c r="F138" s="75"/>
      <c r="G138" s="75"/>
    </row>
    <row r="139" spans="1:7" x14ac:dyDescent="0.3">
      <c r="A139" s="72"/>
      <c r="B139" s="7"/>
      <c r="C139" s="73"/>
      <c r="D139" s="73"/>
      <c r="E139" s="73"/>
      <c r="F139" s="75"/>
      <c r="G139" s="75"/>
    </row>
    <row r="140" spans="1:7" x14ac:dyDescent="0.3">
      <c r="A140" s="72"/>
      <c r="B140" s="7"/>
      <c r="C140" s="73"/>
      <c r="D140" s="73"/>
      <c r="E140" s="73"/>
      <c r="F140" s="75"/>
      <c r="G140" s="75"/>
    </row>
    <row r="141" spans="1:7" x14ac:dyDescent="0.3">
      <c r="A141" s="72"/>
      <c r="B141" s="7"/>
      <c r="C141" s="73"/>
      <c r="D141" s="73"/>
      <c r="E141" s="73"/>
      <c r="F141" s="75"/>
      <c r="G141" s="75"/>
    </row>
  </sheetData>
  <mergeCells count="2">
    <mergeCell ref="A2:G2"/>
    <mergeCell ref="A3:G3"/>
  </mergeCells>
  <printOptions horizontalCentered="1"/>
  <pageMargins left="0.15748031496062992" right="0.15748031496062992" top="0.19685039370078741" bottom="0.46" header="0.15748031496062992" footer="0.15748031496062992"/>
  <pageSetup scale="68" orientation="portrait" r:id="rId1"/>
  <headerFooter>
    <oddFooter>&amp;R&amp;"-,Negrita"&amp;12Página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_Ing Estimado 2023</vt:lpstr>
      <vt:lpstr>ILI2023</vt:lpstr>
      <vt:lpstr>COMPARATIVO 2022 VS 2023</vt:lpstr>
      <vt:lpstr>'_Ing Estimado 2023'!Área_de_impresión</vt:lpstr>
      <vt:lpstr>'COMPARATIVO 2022 VS 2023'!Área_de_impresión</vt:lpstr>
      <vt:lpstr>'_Ing Estimado 2023'!Títulos_a_imprimir</vt:lpstr>
      <vt:lpstr>'COMPARATIVO 2022 VS 2023'!Títulos_a_imprimir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Torres  Rodriguez</dc:creator>
  <cp:lastModifiedBy>GUILLERMO</cp:lastModifiedBy>
  <cp:lastPrinted>2018-11-12T20:32:10Z</cp:lastPrinted>
  <dcterms:created xsi:type="dcterms:W3CDTF">2018-11-12T20:07:29Z</dcterms:created>
  <dcterms:modified xsi:type="dcterms:W3CDTF">2022-11-24T03:41:47Z</dcterms:modified>
</cp:coreProperties>
</file>